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00" firstSheet="21" activeTab="40"/>
  </bookViews>
  <sheets>
    <sheet name="1." sheetId="1" r:id="rId1"/>
    <sheet name="1.a" sheetId="2" r:id="rId2"/>
    <sheet name="1.c" sheetId="3" r:id="rId3"/>
    <sheet name="1.d" sheetId="4" r:id="rId4"/>
    <sheet name="2." sheetId="5" r:id="rId5"/>
    <sheet name="2b" sheetId="6" r:id="rId6"/>
    <sheet name="2c" sheetId="7" r:id="rId7"/>
    <sheet name="2e" sheetId="8" r:id="rId8"/>
    <sheet name="2f" sheetId="9" r:id="rId9"/>
    <sheet name="3.a" sheetId="10" r:id="rId10"/>
    <sheet name="3.b" sheetId="11" r:id="rId11"/>
    <sheet name="4.a" sheetId="12" r:id="rId12"/>
    <sheet name="4.b" sheetId="13" r:id="rId13"/>
    <sheet name="5." sheetId="14" r:id="rId14"/>
    <sheet name="6.a" sheetId="15" r:id="rId15"/>
    <sheet name="6.b" sheetId="16" r:id="rId16"/>
    <sheet name="6.c" sheetId="17" r:id="rId17"/>
    <sheet name="7." sheetId="18" r:id="rId18"/>
    <sheet name="8." sheetId="19" r:id="rId19"/>
    <sheet name="9." sheetId="20" r:id="rId20"/>
    <sheet name="10." sheetId="21" r:id="rId21"/>
    <sheet name="11" sheetId="22" r:id="rId22"/>
    <sheet name="12" sheetId="23" r:id="rId23"/>
    <sheet name="13." sheetId="24" r:id="rId24"/>
    <sheet name="14. " sheetId="25" r:id="rId25"/>
    <sheet name="15" sheetId="26" r:id="rId26"/>
    <sheet name="16" sheetId="27" r:id="rId27"/>
    <sheet name="16.a" sheetId="28" r:id="rId28"/>
    <sheet name="17" sheetId="29" r:id="rId29"/>
    <sheet name="17a" sheetId="30" r:id="rId30"/>
    <sheet name="17b" sheetId="31" r:id="rId31"/>
    <sheet name="17c" sheetId="32" r:id="rId32"/>
    <sheet name="18" sheetId="33" r:id="rId33"/>
    <sheet name="19" sheetId="34" r:id="rId34"/>
    <sheet name="20" sheetId="35" r:id="rId35"/>
    <sheet name="21" sheetId="36" r:id="rId36"/>
    <sheet name="22" sheetId="37" r:id="rId37"/>
    <sheet name="23" sheetId="38" r:id="rId38"/>
    <sheet name="24" sheetId="39" r:id="rId39"/>
    <sheet name="25" sheetId="40" r:id="rId40"/>
    <sheet name="26" sheetId="41" r:id="rId41"/>
  </sheets>
  <externalReferences>
    <externalReference r:id="rId44"/>
    <externalReference r:id="rId45"/>
    <externalReference r:id="rId46"/>
    <externalReference r:id="rId47"/>
    <externalReference r:id="rId48"/>
  </externalReferences>
  <definedNames>
    <definedName name="adat">'3.b'!$A$9:$AU$120</definedName>
    <definedName name="_xlnm.Print_Titles" localSheetId="10">'3.b'!$5:$8</definedName>
    <definedName name="_xlnm.Print_Area" localSheetId="33">'19'!$B$1:$O$32</definedName>
  </definedNames>
  <calcPr fullCalcOnLoad="1"/>
</workbook>
</file>

<file path=xl/sharedStrings.xml><?xml version="1.0" encoding="utf-8"?>
<sst xmlns="http://schemas.openxmlformats.org/spreadsheetml/2006/main" count="2922" uniqueCount="1257">
  <si>
    <t>Sor-
szám</t>
  </si>
  <si>
    <t>Rovat megnevezése</t>
  </si>
  <si>
    <t>Személyi juttatások (K1)</t>
  </si>
  <si>
    <t>Munkaadókat terhelő járulékok és szociális hozzájárulási adó (K2)</t>
  </si>
  <si>
    <t>Dologi kiadások (K3)</t>
  </si>
  <si>
    <t>Családi támogatások (K42)</t>
  </si>
  <si>
    <t>ebből:  az egyéb pénzbeli és természetbeni gyermekvédelmi támogatások  (K42132)</t>
  </si>
  <si>
    <t>Intézményi ellátottak pénzbeli juttatásai (K47)</t>
  </si>
  <si>
    <t>ebből: oktatásban résztvevők pénzbeli juttatásai (K471)</t>
  </si>
  <si>
    <t>Egyéb nem intézményi ellátások (K48)</t>
  </si>
  <si>
    <t>ebből: köztemetés [Szoctv. 48.§] (K48123)</t>
  </si>
  <si>
    <t>ebből: települési támogatás [Szoctv. 45. §], (K48122)</t>
  </si>
  <si>
    <t>ebből: önkorm. Saját hatáskörben adott (K48139)</t>
  </si>
  <si>
    <t>Ellátottak pénzbeli juttatásai (K4)</t>
  </si>
  <si>
    <t>Egyéb működési célú támogatások államháztartáson belülre (K506)</t>
  </si>
  <si>
    <t>ebből: elkülönített állami pénzalap   (K50615)</t>
  </si>
  <si>
    <t>ebből: önkormányzatok és költségv-i szerveik K50616)</t>
  </si>
  <si>
    <t>ebből: társulások és költségvetési szerveik (K50617)</t>
  </si>
  <si>
    <t>Tartalékok (K51311)</t>
  </si>
  <si>
    <t>Egyéb működési célú kiadások (K5)</t>
  </si>
  <si>
    <t>Immateriális javak beszerzése, lét (K611)</t>
  </si>
  <si>
    <t>Ingatlanok beszerzése, létesítése (K621)</t>
  </si>
  <si>
    <t>Informatikai eszközök beszerzése, létesítése (K631)</t>
  </si>
  <si>
    <t>Egyéb tárgyi eszközök beszerzése, létesítése (K641)</t>
  </si>
  <si>
    <t>Beruházási célú előzetesen felszámított általános forgalmi adó (K671)</t>
  </si>
  <si>
    <t>Beruházások (K6)</t>
  </si>
  <si>
    <t>Ingatlanok felújítása (K711)</t>
  </si>
  <si>
    <t>Informatikai eszköz felújítása (K7211)</t>
  </si>
  <si>
    <t>Egyéb tárgyi eszközök felújítása  (K731)</t>
  </si>
  <si>
    <t>Felújítások (K7)</t>
  </si>
  <si>
    <t>Egyéb felhalmozási célú támogatások államháztartáson kívülre (K89)</t>
  </si>
  <si>
    <t>ebből: egyházi jogi személyek (K89)</t>
  </si>
  <si>
    <t>ebből: nonprofit gazdasági társaságok (K89)</t>
  </si>
  <si>
    <t>ebből:önkormányzati többségi tulajdonú nem pénzügyi vállalkozások (K89)</t>
  </si>
  <si>
    <t>Egyéb felhalmozási célú kiadások (K8)</t>
  </si>
  <si>
    <t>Költségvetési kiadások (K1-K8)</t>
  </si>
  <si>
    <t>Államháztartáson belüli megelőlegezések visszafizetése (K914)</t>
  </si>
  <si>
    <t>Központi, irányító szervi támogatások folyósítása (K915)</t>
  </si>
  <si>
    <t>Belföldi finanszírozás kiadásai (K91)</t>
  </si>
  <si>
    <t>Finanszírozási kiadások (K9)</t>
  </si>
  <si>
    <t>MINDÖSSZESEN:</t>
  </si>
  <si>
    <t>Összesen</t>
  </si>
  <si>
    <t>Helyi önkormányzatok működésének általános támogatása (B1111)</t>
  </si>
  <si>
    <t>Települési önkormányzatok egyes köznevelési feladatainak támogatása (B1121)</t>
  </si>
  <si>
    <t>Települési önkormányzatok kulturális feladatainak támogatása (B1141)</t>
  </si>
  <si>
    <t>Működési célú költségvetési támogatások és kiegészítő támogatások (B1151)</t>
  </si>
  <si>
    <t>Önkormányzatok működési támogatásai (B11)</t>
  </si>
  <si>
    <t>Egyéb működési célú támogatások bevételei államháztartáson belülről (B16)</t>
  </si>
  <si>
    <t>ebből: társadalombiztosítás pénzügyi alapjai (B1614)</t>
  </si>
  <si>
    <t>ebből: elkülönített állami pénzal (B1615)</t>
  </si>
  <si>
    <t>ebből: önkormányzat és kv-i szerveik (B 1616)</t>
  </si>
  <si>
    <t>Működési célú támogatások államháztartáson belülről (B1)</t>
  </si>
  <si>
    <t>Felhalmozási célú önkormányzati támogatások (B21)</t>
  </si>
  <si>
    <t>ebből egyéb központi fc tám (B2119)</t>
  </si>
  <si>
    <t>ebből: egyéb fejezeti kezelésű előirányzatok fc (B2513)</t>
  </si>
  <si>
    <t>ebből: elkülönített állami pénzal fc (B2515)</t>
  </si>
  <si>
    <t>ebből: önkorm és kv-i szervek fc tám (B2516)</t>
  </si>
  <si>
    <t>Felhalmozási célú támogatások államháztartáson belülről (B2)</t>
  </si>
  <si>
    <t>Vagyoni tipusú adók (B34)</t>
  </si>
  <si>
    <t>ebből: építményadó  (B34111)</t>
  </si>
  <si>
    <t>ebből: magánszemélyek kommunális adója (B34114)</t>
  </si>
  <si>
    <t>Értékesítési és forgalmi adók iparűzési adó (B351121)</t>
  </si>
  <si>
    <t>Gépjárműadó (B354121)</t>
  </si>
  <si>
    <t>Egyéb áruhasználati és szolgáltatási adók, környezetterh díj (B355122)</t>
  </si>
  <si>
    <t>Termékek és szolgáltatások adói  (B35)</t>
  </si>
  <si>
    <t>Egyéb közhatalmi bevételek (B36)</t>
  </si>
  <si>
    <t>ebből: szabálysértési pénz- és helyszíni bírság és a közlekedési szabályszegések után kiszabott közigazgatási bírság helyi önkormányzatot megillető része (B361225)</t>
  </si>
  <si>
    <t>ebből: egyéb bírság (B361229)</t>
  </si>
  <si>
    <t>Közhatalmi bevételek (B3)</t>
  </si>
  <si>
    <t>Szolgáltatások (B4021)</t>
  </si>
  <si>
    <t>ebből: alkalmazottak térítési díj (B40211)</t>
  </si>
  <si>
    <t>ebből: bérleti díj bev (B40212)</t>
  </si>
  <si>
    <t>ebből: egyéb szolgáltatás (40214)</t>
  </si>
  <si>
    <t>Közvetített szolgáltatások ellenértéke  (B403)</t>
  </si>
  <si>
    <t>ebből: államháztartáson belül (B40311)</t>
  </si>
  <si>
    <t>ebből: államháztartáson kívül (B40312)</t>
  </si>
  <si>
    <t>Tulajdonosi bevételek (B404)</t>
  </si>
  <si>
    <t>ebből: önkormányzati vagyon üzemeltetéséből, koncesszióból származó bevétel (B404131)</t>
  </si>
  <si>
    <t>ebből: önkormányzati vagyon vagyonkezelésbe adásából származó bevétel (B404133)</t>
  </si>
  <si>
    <t>ebből: egy önk-i vagyon bérbeadásából (404134)</t>
  </si>
  <si>
    <t>ebből egyéb önkorm vagyon haszonbérbeadásából (B404135)</t>
  </si>
  <si>
    <t>ebből: egy önk tulajdonosi bevétel (B404139)</t>
  </si>
  <si>
    <t>Ellátási díjak (B40511)</t>
  </si>
  <si>
    <t>Kiszámlázott általános forgalmi adó (B40611)</t>
  </si>
  <si>
    <t>Általános forgalmi adó visszatérítése (B4071)</t>
  </si>
  <si>
    <t>Egyéb kapott (járó) kamatok és kamatjellegű bevételek ÁHK(B408129)</t>
  </si>
  <si>
    <t>Más egyéb pénzügyi műveletek bevételei (B4092)</t>
  </si>
  <si>
    <t>ebből: valuta és deviza eszközök realizált árfolyamnyeresége (B4092)</t>
  </si>
  <si>
    <t>Egyéb pénzügyi műveletek bevételei B409199)</t>
  </si>
  <si>
    <t>Biztosító által fizetett kártérítés (B4101)</t>
  </si>
  <si>
    <t>Működési bevételek (B4)</t>
  </si>
  <si>
    <t>Ingatlanok értékesítése (B52)</t>
  </si>
  <si>
    <t>Felhalmozási bevételek (B5)</t>
  </si>
  <si>
    <t>Felhalmozási célú visszatérítendő támogatások, kölcsönök visszatérülése államháztartáson kívülről (B74)</t>
  </si>
  <si>
    <t>ebből: háztartások (B74)</t>
  </si>
  <si>
    <t>Egyéb felhalmozási célú átvett pénzeszközök (B75)</t>
  </si>
  <si>
    <t>Felhalmozási célú átvett pénzeszközök (B7)</t>
  </si>
  <si>
    <t>Költségvetési bevételek (B1-B7)</t>
  </si>
  <si>
    <t>Előző év költségvetési maradványának igénybevétele (B8131)</t>
  </si>
  <si>
    <t>Államháztartáson belüli megelőlegezések (B814)</t>
  </si>
  <si>
    <t>Belföldi finanszírozás bevételei (B81)</t>
  </si>
  <si>
    <t>Finanszírozási bevételek  (B8)</t>
  </si>
  <si>
    <t>Bevételek</t>
  </si>
  <si>
    <t>Kiadások</t>
  </si>
  <si>
    <t>Ft-ban</t>
  </si>
  <si>
    <t>Irányító szervi támogatás B816</t>
  </si>
  <si>
    <t>Felújítások</t>
  </si>
  <si>
    <t>Eredeti előir</t>
  </si>
  <si>
    <t>Beruházások</t>
  </si>
  <si>
    <t>Vilonya Község Önkormányzata</t>
  </si>
  <si>
    <t>Önk igazg</t>
  </si>
  <si>
    <t>finansz, elszám</t>
  </si>
  <si>
    <t>köztemető</t>
  </si>
  <si>
    <t>tel hulladék</t>
  </si>
  <si>
    <t>vagyongazd</t>
  </si>
  <si>
    <t>hosszú közfoglalk</t>
  </si>
  <si>
    <t>könyvt szolg.</t>
  </si>
  <si>
    <t>Óvoda műk</t>
  </si>
  <si>
    <t>iskolai étk</t>
  </si>
  <si>
    <t>szennyvíz gyűjt</t>
  </si>
  <si>
    <t>Szennyvízcsat üzem, fenntart</t>
  </si>
  <si>
    <t>közvilágítás</t>
  </si>
  <si>
    <t>zöldter kez</t>
  </si>
  <si>
    <t>e pénzbeli ell</t>
  </si>
  <si>
    <t>könyvtári eszköz beszerzés</t>
  </si>
  <si>
    <t>kultúr eszközbeszerzés</t>
  </si>
  <si>
    <t>ebből társulás és kv-i szerveik</t>
  </si>
  <si>
    <t>ebből: egyéb központi kez. B16</t>
  </si>
  <si>
    <t>út híd</t>
  </si>
  <si>
    <t>ebből: egyéb központi előirányzatok (K506</t>
  </si>
  <si>
    <t>Felújítási célú előzetesen felszámított általános forgalmi adó (K741)</t>
  </si>
  <si>
    <t xml:space="preserve"> közfoglalkoztatás</t>
  </si>
  <si>
    <t>védőnői szolg.</t>
  </si>
  <si>
    <t xml:space="preserve">szennyvíz </t>
  </si>
  <si>
    <t>igazgatás egyéb eszköz beszerzés</t>
  </si>
  <si>
    <t>közművelődés</t>
  </si>
  <si>
    <t>Közvilágítás Papkeszi u. 4 db lámpatest</t>
  </si>
  <si>
    <t>tel.vízell.</t>
  </si>
  <si>
    <t>Működési célú átvett pénzeszközök (B65)</t>
  </si>
  <si>
    <t>tel. Hulladék</t>
  </si>
  <si>
    <t xml:space="preserve">szabadidősport </t>
  </si>
  <si>
    <t>Önk funk nem sor bev</t>
  </si>
  <si>
    <t>sportfeladat</t>
  </si>
  <si>
    <t>2020. évi költségvetés</t>
  </si>
  <si>
    <t>Tel.önkormányzat gyermekétkeztetési fel.tám( B 1132)</t>
  </si>
  <si>
    <t>adatok Ft-ban</t>
  </si>
  <si>
    <t>Óvodaudvar Magyar Falu program</t>
  </si>
  <si>
    <t>Eszközfejlesztés belter. Karbant. Magyar Falu</t>
  </si>
  <si>
    <t>Közvilágítás Pap Gábor utcában</t>
  </si>
  <si>
    <t>Út feladat: Kultúrház, templom tükör kihelyezés</t>
  </si>
  <si>
    <t>Mód. Előir. Javasl.</t>
  </si>
  <si>
    <t>Ú-híd közlekedési táblák beszerzése</t>
  </si>
  <si>
    <t>csapadékvíz elvezető árok fedés Hétvezér-Szikla csatl</t>
  </si>
  <si>
    <t>Kultúrház közösségi játékok, flip-chart tábla  beszerzése</t>
  </si>
  <si>
    <t>Zöldterület  Platán park tábla beszerzés</t>
  </si>
  <si>
    <t>Zöldterület villany bővítés és térkövezés a parkban az esőbeállóknál</t>
  </si>
  <si>
    <t>Mobilgarázs beszerzés (raktárnak)</t>
  </si>
  <si>
    <t>Mobil WC bekötése a csatornába terv+kivitelezés</t>
  </si>
  <si>
    <t>Kemence a parkba</t>
  </si>
  <si>
    <t>Kamera telepítése Hivatali udvar</t>
  </si>
  <si>
    <t>5 db marmon kanna beszerzése fertőtlenítő és kéztisztító szer tárolására (Cofog: Fertőző megbetegedések megelőzése)</t>
  </si>
  <si>
    <t>Szabadidősport, futball kapu háló beszerzés</t>
  </si>
  <si>
    <t>Egyéb pénzbeli ell</t>
  </si>
  <si>
    <t>Zöldterületkezelés</t>
  </si>
  <si>
    <t xml:space="preserve">Módosított előirányzat Összesen </t>
  </si>
  <si>
    <t>Települési önkormányzatok szociális, gyermekjóléti  feladatainak támogatása (B1131)</t>
  </si>
  <si>
    <t>ebből: egyéb települési adók (B36128)</t>
  </si>
  <si>
    <t>Egyéb működési bevételek (B411199)</t>
  </si>
  <si>
    <t>Összesen módosított előirányzat</t>
  </si>
  <si>
    <t>projektek</t>
  </si>
  <si>
    <t>Elvonások és befizetések  (K5023)</t>
  </si>
  <si>
    <t>Egyéb működési célú támogatások államháztartáson kívülre non-profit szervezet (K512142)</t>
  </si>
  <si>
    <t>a működési és felhalmozási célú bevételi és kiadási előirányzatokról</t>
  </si>
  <si>
    <t xml:space="preserve">A </t>
  </si>
  <si>
    <t>B</t>
  </si>
  <si>
    <t>C</t>
  </si>
  <si>
    <t xml:space="preserve">D </t>
  </si>
  <si>
    <t xml:space="preserve">E </t>
  </si>
  <si>
    <t>F</t>
  </si>
  <si>
    <t>BEVÉTELI TERV</t>
  </si>
  <si>
    <t>KIADÁSI TERV</t>
  </si>
  <si>
    <t>I.</t>
  </si>
  <si>
    <t>Működési célú bevételi terv</t>
  </si>
  <si>
    <t>Működési célú kiadási terv</t>
  </si>
  <si>
    <t>a.)</t>
  </si>
  <si>
    <t>Műk c támogatások áht belülről</t>
  </si>
  <si>
    <t>Személyi juttatások</t>
  </si>
  <si>
    <t>b.)</t>
  </si>
  <si>
    <t>Közhatalmi bevételek</t>
  </si>
  <si>
    <t>Munkaadókat t járulékok</t>
  </si>
  <si>
    <t>c.)</t>
  </si>
  <si>
    <t>Működési bevételek</t>
  </si>
  <si>
    <t>Dologi kiadások</t>
  </si>
  <si>
    <t>d.)</t>
  </si>
  <si>
    <t>Működési átvett pénzeszközök</t>
  </si>
  <si>
    <t>Ellátottak pénzbeli jutt</t>
  </si>
  <si>
    <t>e.)</t>
  </si>
  <si>
    <t>Egyéb műk c kiadások</t>
  </si>
  <si>
    <t>f.)</t>
  </si>
  <si>
    <t>g.)</t>
  </si>
  <si>
    <t xml:space="preserve">          I. Bevételek:</t>
  </si>
  <si>
    <t>I. Kiadások együtt:</t>
  </si>
  <si>
    <t>Működési célú bevételek:</t>
  </si>
  <si>
    <t>Működési egyenleg:</t>
  </si>
  <si>
    <t>II.</t>
  </si>
  <si>
    <t>Felhalmozási célú bevételi terv</t>
  </si>
  <si>
    <t>Felhalmozási célú kiadások:</t>
  </si>
  <si>
    <t>1.)</t>
  </si>
  <si>
    <t>Felhalmozási c támog. Áht-n bel</t>
  </si>
  <si>
    <t>2.)</t>
  </si>
  <si>
    <t>Felhalmozási bevételek</t>
  </si>
  <si>
    <t>3.)</t>
  </si>
  <si>
    <t>Egyéb felhalmozási c átvett pe</t>
  </si>
  <si>
    <t>Egyéb felhalm c kiadások</t>
  </si>
  <si>
    <t>4.)</t>
  </si>
  <si>
    <t>5.)</t>
  </si>
  <si>
    <t xml:space="preserve">6.) </t>
  </si>
  <si>
    <t>7.)</t>
  </si>
  <si>
    <t>8.)</t>
  </si>
  <si>
    <t xml:space="preserve">        II. Bevételek:</t>
  </si>
  <si>
    <t>II. Kiadások:</t>
  </si>
  <si>
    <t>Felhalm.célú bevételek:</t>
  </si>
  <si>
    <t>Felhalm. egyenleg:</t>
  </si>
  <si>
    <t>Bevételek összesen (I+II):</t>
  </si>
  <si>
    <t>Kiadások összesen (I+II):</t>
  </si>
  <si>
    <t>Áht megelőlegezés</t>
  </si>
  <si>
    <t>finansz. Bev kv-i maradv</t>
  </si>
  <si>
    <t>Áht megelőleg visszafiz</t>
  </si>
  <si>
    <t>Össz bevétel</t>
  </si>
  <si>
    <t>Össz Kiadás</t>
  </si>
  <si>
    <t>Fertőző betegségek megelőzése</t>
  </si>
  <si>
    <t>Zöldterület, egyéb eszközbeszerzés</t>
  </si>
  <si>
    <t>önkorm. Igazg</t>
  </si>
  <si>
    <t>elszám, finansz, tám</t>
  </si>
  <si>
    <t>Zöldterület játszótér kialakítása a kultúrparkban</t>
  </si>
  <si>
    <t>Vízbekötés saját teljesítmény</t>
  </si>
  <si>
    <t xml:space="preserve">Védőnői szolg. Hosszabbító </t>
  </si>
  <si>
    <t>Orvosi eszköz pályázat (2020) MFP</t>
  </si>
  <si>
    <t>Orvosi eszközbeszerzés pályázat (2019.) MFP</t>
  </si>
  <si>
    <t>Településfejlesztési projektek</t>
  </si>
  <si>
    <t>Települési vízellátás</t>
  </si>
  <si>
    <t>Egyéb felhalmozási célú támogatások K84</t>
  </si>
  <si>
    <t>Egyéb felhalm tám.</t>
  </si>
  <si>
    <t>Önkormányzati útépítés MFÖTU/2020</t>
  </si>
  <si>
    <t>Kamera rendszer kiépítése</t>
  </si>
  <si>
    <t>Óvodai játszóudvar MFP-OJF/2020 pályázat</t>
  </si>
  <si>
    <t>Felhalmozási c pe átad áht kiv</t>
  </si>
  <si>
    <t xml:space="preserve">Teljesítés 12.21 Összesen </t>
  </si>
  <si>
    <t>Teljesítés 12.31</t>
  </si>
  <si>
    <t>Mód előir.</t>
  </si>
  <si>
    <t>Járdafelújítás Hétvezér és Kossuth u. Magyar falu program</t>
  </si>
  <si>
    <t>Kultúrház Népdalkör terem és kisterem felújítás</t>
  </si>
  <si>
    <t>Út-híd buszmegállók (4 db) felújítása</t>
  </si>
  <si>
    <t>Családsegítő ajtócsere</t>
  </si>
  <si>
    <t>Posta felújítás</t>
  </si>
  <si>
    <t>Művelődési ház csatorna csere</t>
  </si>
  <si>
    <t>Fa gyalogoshíd felúj MFÖTU/2020</t>
  </si>
  <si>
    <t>Teljesítés 12.31.</t>
  </si>
  <si>
    <t>Teljesítés 12.31. Összesen</t>
  </si>
  <si>
    <t>2021. évi költségvetés</t>
  </si>
  <si>
    <t xml:space="preserve">Eredeti előirányzat Összesen </t>
  </si>
  <si>
    <t>Önkorm. Bev ÁH-n kívülről</t>
  </si>
  <si>
    <t>2021 évi költségvetés</t>
  </si>
  <si>
    <t>Kötelezően ellátandó</t>
  </si>
  <si>
    <t>Önként váll</t>
  </si>
  <si>
    <t>Települési önkormányzatok szociális, gyermekjóléti  és gyermekétkeztetési feladatainak támogatása (B1131)</t>
  </si>
  <si>
    <t>ebből: egyéb fejezeti kezelésű előirányzatok (B16132)</t>
  </si>
  <si>
    <t>2. melléklet</t>
  </si>
  <si>
    <t>Összesen er előirányzat</t>
  </si>
  <si>
    <t>elszám, finansz</t>
  </si>
  <si>
    <t>támog feladat</t>
  </si>
  <si>
    <t xml:space="preserve">kultúra </t>
  </si>
  <si>
    <t>háziorvosi szolg.</t>
  </si>
  <si>
    <t>Családsegítés</t>
  </si>
  <si>
    <t>sport, szabadidőfeladat</t>
  </si>
  <si>
    <t>fertőző betegség</t>
  </si>
  <si>
    <t>ÖSSZESEN</t>
  </si>
  <si>
    <t>Út-híd buszmegállók (4 db ) felúj</t>
  </si>
  <si>
    <t>MFP-ÖTU/2020út építési pályázat</t>
  </si>
  <si>
    <t>Óvodai játszóudvar MFP-OJF</t>
  </si>
  <si>
    <t>Kamerarendszer kiépítése</t>
  </si>
  <si>
    <t>Zöldterület villanybővítés parkban esőbeállóknál</t>
  </si>
  <si>
    <t>Kultúrház közösségi játékok, flip-chart tábla</t>
  </si>
  <si>
    <t xml:space="preserve">                               2020. évi költségvetési tervben a költségvetési maradvány igénybevétel és hiány részletezése</t>
  </si>
  <si>
    <t>adatok  Ft-ban</t>
  </si>
  <si>
    <t>költségvetési maradvány felhasználás jogcíme</t>
  </si>
  <si>
    <t>céltart</t>
  </si>
  <si>
    <t>dologi</t>
  </si>
  <si>
    <t>beruházás</t>
  </si>
  <si>
    <t>felújítás</t>
  </si>
  <si>
    <t>áht kívülre pe átadás</t>
  </si>
  <si>
    <t>műk c tám Áht bel</t>
  </si>
  <si>
    <t>finanszírozás</t>
  </si>
  <si>
    <t xml:space="preserve">HKA </t>
  </si>
  <si>
    <t>Egyéb viziközmű számla</t>
  </si>
  <si>
    <t>állami támogatás elszámolás étkeztetés</t>
  </si>
  <si>
    <t>pályázati tartalék</t>
  </si>
  <si>
    <t>óvoda működéséhez pe átadás</t>
  </si>
  <si>
    <t>Lakossági hulladék támog</t>
  </si>
  <si>
    <t>állami támogatás megelőlegezés</t>
  </si>
  <si>
    <t>óvoda működtetéshez hozzájárulás</t>
  </si>
  <si>
    <t>nonporfit, civil és sport szervezetek támogatása</t>
  </si>
  <si>
    <t>háziorvosi ügyelet</t>
  </si>
  <si>
    <t>Müködési célú</t>
  </si>
  <si>
    <t>Felhalmozási célú</t>
  </si>
  <si>
    <t>finanszírozási célú</t>
  </si>
  <si>
    <t>Vilonya Község Önkormányzatának</t>
  </si>
  <si>
    <t>Az önkormányzat által adott közvetett támogatások, kedvezmények</t>
  </si>
  <si>
    <t>A</t>
  </si>
  <si>
    <t xml:space="preserve">B </t>
  </si>
  <si>
    <t>D</t>
  </si>
  <si>
    <t>Sorszám</t>
  </si>
  <si>
    <t xml:space="preserve">Bevételi jogcím </t>
  </si>
  <si>
    <t xml:space="preserve">Kedvezmény nélkül </t>
  </si>
  <si>
    <t xml:space="preserve">Kedvezmények </t>
  </si>
  <si>
    <t>elérhető</t>
  </si>
  <si>
    <t>összege</t>
  </si>
  <si>
    <t>bevétel  e/Ft</t>
  </si>
  <si>
    <t>e/Ft</t>
  </si>
  <si>
    <t>1.</t>
  </si>
  <si>
    <t>2.</t>
  </si>
  <si>
    <t>3.</t>
  </si>
  <si>
    <t>4.</t>
  </si>
  <si>
    <t>házigondozási feladatra</t>
  </si>
  <si>
    <t>szoc.étkeztetési feladatra</t>
  </si>
  <si>
    <t>Összesen:</t>
  </si>
  <si>
    <t>2021. Évi költségvetéséhez</t>
  </si>
  <si>
    <t>háziorv ell</t>
  </si>
  <si>
    <t>ELŐIRÁNYZAT FELHASZNÁLÁSI ÜTEMTERV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</si>
  <si>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</si>
  <si>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</si>
  <si>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</si>
  <si>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</si>
  <si>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</si>
  <si>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</si>
  <si>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</si>
  <si>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</si>
  <si>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</si>
  <si>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</si>
  <si>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</si>
  <si>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</si>
  <si>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</si>
  <si>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Ellenőrző sor</t>
  </si>
  <si>
    <t xml:space="preserve">Munkaadókat terhelő járulékok és szociális hozzájárulási adó, </t>
  </si>
  <si>
    <t xml:space="preserve">Dologi kiadások </t>
  </si>
  <si>
    <t>Ellátottak pénzbeli juttatásai</t>
  </si>
  <si>
    <t>Egyéb működési célú kiadások</t>
  </si>
  <si>
    <t xml:space="preserve">Beruházások </t>
  </si>
  <si>
    <t>Egyéb felhalmozási célú támogatások</t>
  </si>
  <si>
    <t>Költségvetési kiadások</t>
  </si>
  <si>
    <t xml:space="preserve">Finanszírozási kiadások </t>
  </si>
  <si>
    <t>ÁHT belüli megelőlegezések visszafiz</t>
  </si>
  <si>
    <t>Irányító szervtől finansz támogatás</t>
  </si>
  <si>
    <t>KIADÁSOK ÖSSZESEN:</t>
  </si>
  <si>
    <t>Működési célú támogatások államháztartáson belül</t>
  </si>
  <si>
    <t>Felhalmozási célú támogatások államháztartáson belülről</t>
  </si>
  <si>
    <t>Működési célú átvett pénzeszközök</t>
  </si>
  <si>
    <t>Felhalmozási célú átvett pénzeszközök</t>
  </si>
  <si>
    <t>Költségvetési bevételek</t>
  </si>
  <si>
    <t>Finanszírozási bevételek</t>
  </si>
  <si>
    <t>Költségvetési maradvány igénybevétele</t>
  </si>
  <si>
    <t>BEVÉTELEK ÖSSZESEN:</t>
  </si>
  <si>
    <t>változás</t>
  </si>
  <si>
    <t>Módosított előirányzat</t>
  </si>
  <si>
    <t>Módosított előir.</t>
  </si>
  <si>
    <t>2020 évi költségvetés</t>
  </si>
  <si>
    <t>07/A - Maradványkimutatás</t>
  </si>
  <si>
    <t>#</t>
  </si>
  <si>
    <t>Megnevezés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</si>
  <si>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</si>
  <si>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</si>
  <si>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</si>
  <si>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</si>
  <si>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</si>
  <si>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</si>
  <si>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</si>
  <si>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</si>
  <si>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</si>
  <si>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</si>
  <si>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</si>
  <si>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</si>
  <si>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</si>
  <si>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</si>
  <si>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</si>
  <si>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</si>
  <si>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</si>
  <si>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</si>
  <si>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</si>
  <si>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11/A - A helyi önkormányzatok legfeljebb kettő évig felhasználható támogatásainak elszámolása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</si>
  <si>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</si>
  <si>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</si>
  <si>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</si>
  <si>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</si>
  <si>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2. melléklet I.5. Polgármesteri illetmény támogatása</t>
  </si>
  <si>
    <t>2. melléklet III.1. A települési önkormányzatok szociális feladatainak egyéb támogatása</t>
  </si>
  <si>
    <t>2. melléklet IV.b) Települési önkormányzatok nyilvános könyvtári és közművelődési feladatainak támogatása</t>
  </si>
  <si>
    <t>33</t>
  </si>
  <si>
    <t>23. cím Kiegészítő támogatás</t>
  </si>
  <si>
    <t>34</t>
  </si>
  <si>
    <t>Mindösszesen (=1+...+7+29+…+33)</t>
  </si>
  <si>
    <t>11/C - Az önkormányzatok általános, köznevelési, szociális, gyermekjóléti és gyermekétkeztetési feladataihoz kapcsolódó támogatások elszámolása</t>
  </si>
  <si>
    <t>Költségvetési törvény szerint igényelt támogatás</t>
  </si>
  <si>
    <t>Támogatás évközi változása - Május 15.</t>
  </si>
  <si>
    <t>Támogatás évközi változása - Október 5.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</si>
  <si>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</si>
  <si>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</si>
  <si>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</si>
  <si>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 (6. és 8. oszlop közül a kisebb érték)</t>
  </si>
  <si>
    <t>Többlettámogatás (ha a 7-6+9 &gt;0, akkor 7-6+9; egyébként 0)</t>
  </si>
  <si>
    <t>Visszafizetési kötelezettség (ha a 7-6+9 &lt;0, akkor 7-6+9 abszolútértéke; egyébként 0)</t>
  </si>
  <si>
    <t>11/A. űrlap 31. sor 13. Bölcsődei kiegészítő támogatás címen nyújtott támogatás</t>
  </si>
  <si>
    <t>11/A. űrlap 31. sor 13. Bölcsődei kiegészítő támogatás címen az elszámolás alapján az önkormányzatot megillető támogatás</t>
  </si>
  <si>
    <t>11/A. űrlap 31. sor 13. Bölcsődei kiegészítő támogatásból az adott célra december 31-ig ténylegesen felhasznált összeg</t>
  </si>
  <si>
    <t>11/A. űrlap 32. sor 16. Nemzetiségi pótlék kiegészítő támogatása címen nyújtott támogatás</t>
  </si>
  <si>
    <t>11/A. űrlap 32. sor 16. Nemzetiségi pótlék kiegészítő támogatása címen az elszámolás alapján az önkormányzatot megillető támogatás</t>
  </si>
  <si>
    <t>11/A. űrlap 32. sor 16. Nemzetiségi pótlék kiegészítő támogatása címen az adott célra december 31-ig ténylegesen felhasznált összeg</t>
  </si>
  <si>
    <t>11/A. űrlap 33. sor 23. Kiegészítő támogatás címen nyújtott támogatás</t>
  </si>
  <si>
    <t>11/A. űrlap 33. sor 23. Kiegészítő támogatás címen az elszámolás alapján az önkormányzatot megillető támogatás</t>
  </si>
  <si>
    <t>11/A. űrlap 33. sor 23. Kiegészítő támogatás címen az adott célra december 31-ig ténylegesen felhasznált összeg</t>
  </si>
  <si>
    <t>I.1. A települési  önkormányzatok működésének támogatása 09 01 01 01 00</t>
  </si>
  <si>
    <t>I.2. Nem közművel összegyűjtött háztartási szennyvíz ártalmatlanítása 09 01 01 02 00</t>
  </si>
  <si>
    <t>I.3. Határátkelőhelyek fenntartásának támogatása 09 01 01 03 00</t>
  </si>
  <si>
    <t>II. A települési önkormányzatok egyes köznevelési feladatainak támogatása 09 01 02 00 00</t>
  </si>
  <si>
    <t>10</t>
  </si>
  <si>
    <t>III.5.a Intézményi gyermekétkeztetés támogatása 09 01 03 05 01</t>
  </si>
  <si>
    <t>12</t>
  </si>
  <si>
    <t>Összesen  (=1+…+11)</t>
  </si>
  <si>
    <t>08</t>
  </si>
  <si>
    <t>09</t>
  </si>
  <si>
    <t>23</t>
  </si>
  <si>
    <t>11</t>
  </si>
  <si>
    <t>13</t>
  </si>
  <si>
    <t>14</t>
  </si>
  <si>
    <t>16</t>
  </si>
  <si>
    <t>18</t>
  </si>
  <si>
    <t>11/L - A helyi önkormányzatok visszafizetési kötelezettsége, pótlólagos támogatása (Ávr. 111. §), és  a jogtalan igénybevétele után fizetendő ügyleti kamata (Ávr. 112. §)</t>
  </si>
  <si>
    <t>Ávr. 111. § a) szerinti valamennyi támogatás visszafizetendő összege</t>
  </si>
  <si>
    <t>A költségvetési támogatások és a vis maior támogatások visszafizetendő összege (Ávr. 111. § e))</t>
  </si>
  <si>
    <t>Kamat alapba számító együttes eltérés összege a 2019. LXXI. törvény 39. § (3) bekezdése alapján (a 11/C űrlap 2,5,6,7,8,9,10 és 11. sor 11. oszlop értékeinek összege csökkentve ugyanezen sorok 10. oszlopának értékével, növelve a 11/L. űrlap 12. sor 3. oszlopával és csökkentve  a 11/L. űrlap 11. sor 3. oszlopával</t>
  </si>
  <si>
    <t>Kamatalapba számító rendelkezésre bocsátott támogatások összege (a 11/C. űrlap 2,5,6,7,8,9,10 és 11. sorban a 3. oszlop - 11/L. űrlap 15. sor 3. oszlop) és a (a 11/C. űrlap 2,5,6,7,8,9,10 és 11. sorban a 3+4+5. oszlop összege - 11/L. űrlap 15. sor 3. oszlop + 11/L. űrlap 14. sor 3. oszlop + 11/L. űrlap 13. sor 3. oszlop)  közül a nagyobbat kell figyelembe venni</t>
  </si>
  <si>
    <t>Önkormányzat tőketartozása összesen (1+3+4+5+6+8+9+10)</t>
  </si>
  <si>
    <t>24</t>
  </si>
  <si>
    <t>A 23. sor szerinti tőketartozás 10032000-01031496 számlára fizetendő része (1+3+4+5+6-visszafizetendő vis maior támogatás+8+9+10):</t>
  </si>
  <si>
    <t>26</t>
  </si>
  <si>
    <t>Önkormányzat visszafizetési kötelezettsége és fizetendő kamat összesen (22+23)</t>
  </si>
  <si>
    <t>12/A - Mérleg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</si>
  <si>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</si>
  <si>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</si>
  <si>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</si>
  <si>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</si>
  <si>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</si>
  <si>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</si>
  <si>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</si>
  <si>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</si>
  <si>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</si>
  <si>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</si>
  <si>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</si>
  <si>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</si>
  <si>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</si>
  <si>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</si>
  <si>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</si>
  <si>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A/IV/1b - ebből: tárgyi eszközök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</si>
  <si>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</si>
  <si>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</si>
  <si>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</si>
  <si>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</si>
  <si>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29</t>
  </si>
  <si>
    <t>B/I/1 Vásárolt készletek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</si>
  <si>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</si>
  <si>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</si>
  <si>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</si>
  <si>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</si>
  <si>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</si>
  <si>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</si>
  <si>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</si>
  <si>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</si>
  <si>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</si>
  <si>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</si>
  <si>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</si>
  <si>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</si>
  <si>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</si>
  <si>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</si>
  <si>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</si>
  <si>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</si>
  <si>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</si>
  <si>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</si>
  <si>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</si>
  <si>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</si>
  <si>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</si>
  <si>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</si>
  <si>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</si>
  <si>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</si>
  <si>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</si>
  <si>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</si>
  <si>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</si>
  <si>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</si>
  <si>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</si>
  <si>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75</t>
  </si>
  <si>
    <t>D/I/4f - ebből: költségvetési évben esedékes követelések kamatbevételekre és más nyereségjellegű bevételekre</t>
  </si>
  <si>
    <t>79</t>
  </si>
  <si>
    <t>D/I/5 Költségvetési évben esedékes követelések felhalmozási bevételre (=D/I/5a+…+D/I/5e)</t>
  </si>
  <si>
    <t>81</t>
  </si>
  <si>
    <t>D/I/5b - ebből: költségvetési évben esedékes követelések ingatlanok értékesítésére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</si>
  <si>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</si>
  <si>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</si>
  <si>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</si>
  <si>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</si>
  <si>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</si>
  <si>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</si>
  <si>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143</t>
  </si>
  <si>
    <t>D/III/1 Adott előlegek (=D/III/1a+…+D/III/1f)</t>
  </si>
  <si>
    <t>149</t>
  </si>
  <si>
    <t>D/III/1f - ebből: túlfizetések, téves és visszajáró kifizetések</t>
  </si>
  <si>
    <t>152</t>
  </si>
  <si>
    <t>D/III/4 Forgótőke elszámolása</t>
  </si>
  <si>
    <t>153</t>
  </si>
  <si>
    <t>D/III/5 Vagyonkezelésbe adott eszközökkel kapcsolatos visszapótlási követelés elszámolása</t>
  </si>
  <si>
    <t>158</t>
  </si>
  <si>
    <t>D/III Követelés jellegű sajátos elszámolások (=D/III/1+…+D/III/9)</t>
  </si>
  <si>
    <t>159</t>
  </si>
  <si>
    <t>D) KÖVETELÉSEK  (=D/I+D/II+D/III)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</si>
  <si>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</si>
  <si>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</si>
  <si>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</si>
  <si>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</si>
  <si>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</si>
  <si>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</si>
  <si>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</si>
  <si>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</si>
  <si>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</si>
  <si>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</si>
  <si>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</si>
  <si>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</si>
  <si>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</si>
  <si>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</si>
  <si>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</si>
  <si>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</si>
  <si>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</si>
  <si>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</si>
  <si>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</si>
  <si>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</si>
  <si>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</si>
  <si>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</si>
  <si>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</si>
  <si>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</si>
  <si>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</si>
  <si>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</si>
  <si>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209</t>
  </si>
  <si>
    <t>H/I Költségvetési évben esedékes kötelezettségek (=H/I/1+…+H/I/9)</t>
  </si>
  <si>
    <t>212</t>
  </si>
  <si>
    <t>H/II/3 Költségvetési évet követően esedékes kötelezettségek dologi kiadásokra</t>
  </si>
  <si>
    <t>219</t>
  </si>
  <si>
    <t>H/II/8 Költségvetési évet követően esedékes kötelezettségek egyéb felhalmozási célú kiadásokra (&gt;=H/II/8a+H/II/8b)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</si>
  <si>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</si>
  <si>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</si>
  <si>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</si>
  <si>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</si>
  <si>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</si>
  <si>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</si>
  <si>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</si>
  <si>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</si>
  <si>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</si>
  <si>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</si>
  <si>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</si>
  <si>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</si>
  <si>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</si>
  <si>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</si>
  <si>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</si>
  <si>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</si>
  <si>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</si>
  <si>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</si>
  <si>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</si>
  <si>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</si>
  <si>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</si>
  <si>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</si>
  <si>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13/A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</si>
  <si>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</si>
  <si>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</si>
  <si>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</si>
  <si>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</si>
  <si>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</si>
  <si>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</si>
  <si>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</si>
  <si>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</si>
  <si>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</si>
  <si>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</si>
  <si>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</si>
  <si>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</si>
  <si>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</si>
  <si>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</si>
  <si>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19</t>
  </si>
  <si>
    <t>15 Személyi jellegű egyéb kifizetések</t>
  </si>
  <si>
    <t>20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</si>
  <si>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</si>
  <si>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</si>
  <si>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</si>
  <si>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</si>
  <si>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</si>
  <si>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</si>
  <si>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</si>
  <si>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</si>
  <si>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B)  PÉNZÜGYI MŰVELETEK EREDMÉNYE (=VIII-IX)</t>
  </si>
  <si>
    <t>44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</si>
  <si>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</si>
  <si>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</si>
  <si>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</si>
  <si>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</si>
  <si>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</si>
  <si>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</si>
  <si>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</si>
  <si>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</si>
  <si>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</si>
  <si>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</si>
  <si>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</si>
  <si>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</si>
  <si>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</si>
  <si>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</si>
  <si>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</si>
  <si>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Értékesítés</t>
  </si>
  <si>
    <t>Hiány, selejtezés, megsemmisülés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</si>
  <si>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</si>
  <si>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</si>
  <si>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</si>
  <si>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</si>
  <si>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</si>
  <si>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</si>
  <si>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</si>
  <si>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</si>
  <si>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25</t>
  </si>
  <si>
    <t>Eszközök nettó értéke (=15-24)</t>
  </si>
  <si>
    <t>Teljesen (0-ig) leírt eszközök bruttó értéke</t>
  </si>
  <si>
    <t>16/A - Az eszközök értékvesztésének alakulása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</si>
  <si>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</si>
  <si>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</si>
  <si>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</si>
  <si>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</si>
  <si>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</si>
  <si>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</si>
  <si>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Adott előlegek</t>
  </si>
  <si>
    <t>Tartós részesedések</t>
  </si>
  <si>
    <t>Készletek</t>
  </si>
  <si>
    <t>Kincstáron kívüli forintszámlák</t>
  </si>
  <si>
    <t>Követelések a követelés jellegű sajátos elszámolások kivételével</t>
  </si>
  <si>
    <t>Összesen (=01+…+10)</t>
  </si>
  <si>
    <t>Központi támogatások a 2020. Évi költségvetés</t>
  </si>
  <si>
    <t>ezer Ft-ban</t>
  </si>
  <si>
    <t>Forint</t>
  </si>
  <si>
    <t xml:space="preserve">Önkormányzatok működési támogatásai      </t>
  </si>
  <si>
    <t>1.)Helyi önkormányzatok működésének általános támogatása</t>
  </si>
  <si>
    <t>MUTATÓ</t>
  </si>
  <si>
    <t>Önkormányzati hivatal működésének támogatása</t>
  </si>
  <si>
    <t>Település üzemeltetés: zöldterület-gazdálkodás</t>
  </si>
  <si>
    <t xml:space="preserve">                                    közvilágítás fenntartása</t>
  </si>
  <si>
    <t xml:space="preserve">                                    köztemető fenntartással kapcs fel</t>
  </si>
  <si>
    <t xml:space="preserve">                                   közutak fenntartásának támog</t>
  </si>
  <si>
    <t>Egyéb kötelező önkormányzati feladatok</t>
  </si>
  <si>
    <t>Lakott külterületi lakosok után tám</t>
  </si>
  <si>
    <t>A helyi önk működtetésének általános támog kiegészítése</t>
  </si>
  <si>
    <t>Polgármesteri illetmény támogatása</t>
  </si>
  <si>
    <t>2.)Települési önkorm. Egyes köznevelési feladatainak támoga</t>
  </si>
  <si>
    <t>3.) Tel önk szociális, gyermekjóléti és gyermekétk fel tám</t>
  </si>
  <si>
    <t>gyermekétkeztetés szempontjából elismert dolgozók bértámog</t>
  </si>
  <si>
    <t>gyermekétk. Bérkieg tám</t>
  </si>
  <si>
    <t xml:space="preserve">gyermekétkeztetés üzemeltetési támogatása </t>
  </si>
  <si>
    <t xml:space="preserve">szünidei étkeztetés támogatás </t>
  </si>
  <si>
    <t>Egyéb szociális feladatok támogatása</t>
  </si>
  <si>
    <t>Kistelepülések szociális feladatainak támogatása</t>
  </si>
  <si>
    <t>4.) Tel önk kulturális feladatainak támogatása</t>
  </si>
  <si>
    <t xml:space="preserve">könyvtári és közművelődési feladat tám  </t>
  </si>
  <si>
    <t>bér kieg. Tám</t>
  </si>
  <si>
    <t>Működési célú központosított tám (lakott külterületi fel)</t>
  </si>
  <si>
    <t xml:space="preserve">Mindösszesen </t>
  </si>
  <si>
    <t>összesen 2021. évi eredetiben tervezve</t>
  </si>
  <si>
    <t>zárszámadi rendeletkor összesen</t>
  </si>
  <si>
    <t>2018. évi költségvetés</t>
  </si>
  <si>
    <t>igazgatás</t>
  </si>
  <si>
    <t>út-híd</t>
  </si>
  <si>
    <t>zöldterület</t>
  </si>
  <si>
    <t>tel. hulladék</t>
  </si>
  <si>
    <t>szabadidő, sport</t>
  </si>
  <si>
    <t xml:space="preserve">Egyéb szoc. </t>
  </si>
  <si>
    <t>mi ez?</t>
  </si>
  <si>
    <t>Működési célú átvett pénzeszközök (B6)</t>
  </si>
  <si>
    <t>Házigond</t>
  </si>
  <si>
    <t>Szoc. étk</t>
  </si>
  <si>
    <t>szünidei étk</t>
  </si>
  <si>
    <t>Csal és gyjól</t>
  </si>
  <si>
    <t>önk rendezv.</t>
  </si>
  <si>
    <t>sport feladatok</t>
  </si>
  <si>
    <t>civil szerv tám</t>
  </si>
  <si>
    <t>szennyvíz ivóvíz</t>
  </si>
  <si>
    <t>Felújítási célú előzetesen felszámított általános forgalmi adó (K7</t>
  </si>
  <si>
    <t>Egyéb felhalmozási tám. Áht belülre</t>
  </si>
  <si>
    <t>2019. évi költségvetés</t>
  </si>
  <si>
    <t>1.d melléklet a 2/2019.(II.27.) önkormányzati rendelethez</t>
  </si>
  <si>
    <t>út-híd üz</t>
  </si>
  <si>
    <t>Ivóvíz</t>
  </si>
  <si>
    <t>Tel.fejl.projektek</t>
  </si>
  <si>
    <t>Szennyvíz-csatorna  üzemeltet</t>
  </si>
  <si>
    <t>Tel. Hulladék</t>
  </si>
  <si>
    <t>Egyéb működési bevételek (B4111)</t>
  </si>
  <si>
    <t>Egyéb működési célú támogatások államháztartáson kívülre non-profit szervezet (K5121)</t>
  </si>
  <si>
    <t>Pénzeszközök változása</t>
  </si>
  <si>
    <t>Összeg  Ft-ban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</si>
  <si>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</si>
  <si>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</si>
  <si>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</si>
  <si>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 xml:space="preserve">    Idegen pénzeszközök</t>
  </si>
  <si>
    <t xml:space="preserve">Pénzkészlet összesen </t>
  </si>
  <si>
    <t>Pénzkészlet t.idősz végén összesen:</t>
  </si>
  <si>
    <t>2020. év</t>
  </si>
  <si>
    <t>Pénzkészlet tárgyidőszak elején 2019.12.31.</t>
  </si>
  <si>
    <t>Pénzkészlet tárgyidőszak végén 2020.12.31.</t>
  </si>
  <si>
    <t>2.d melléklet a 3/2021.(II.23.) rendelethez</t>
  </si>
  <si>
    <t>1.c melléklet a 3/2021.(II.23.) rendelethez</t>
  </si>
  <si>
    <t>1.b  melléklet a 3/2021.(II.23.) rendelethez</t>
  </si>
  <si>
    <t>2.a melléklet a 3/2021.(II.23.) rendelethez</t>
  </si>
  <si>
    <t>2.b melléklet a 5/2021.(II.28.) rendelethez</t>
  </si>
  <si>
    <t>4. melléklet a 3/2021.(II.23.) rendelethez</t>
  </si>
  <si>
    <t>2.c melléklet a 3/2021.(II.23.) rendelethez</t>
  </si>
  <si>
    <t>10. melléklet a 3/2021.(II.23.) rendelethez</t>
  </si>
  <si>
    <t>K01 - Önkormányzati (irányító szervi) konszolidált beszámoló - K1-K8. Költségvetési kiadások</t>
  </si>
  <si>
    <t>Konszolidálás előtti összeg</t>
  </si>
  <si>
    <t>Konszolidálás</t>
  </si>
  <si>
    <t>Konszolidált összeg</t>
  </si>
  <si>
    <t>Törvény szerinti illetmények, munkabérek (K1101)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</si>
  <si>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</si>
  <si>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</si>
  <si>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</si>
  <si>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</si>
  <si>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</si>
  <si>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</si>
  <si>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</si>
  <si>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</si>
  <si>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</si>
  <si>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munkáltatót terhelő személyi jövedelemadó (K2)</t>
  </si>
  <si>
    <t>Szakmai anyagok beszerzése (K311)</t>
  </si>
  <si>
    <t>Üzemeltetési anyagok beszerzése (K312)</t>
  </si>
  <si>
    <t>31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</si>
  <si>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</si>
  <si>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</si>
  <si>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</si>
  <si>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</si>
  <si>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35</t>
  </si>
  <si>
    <t>Közüzemi díjak (K331)</t>
  </si>
  <si>
    <t>36</t>
  </si>
  <si>
    <t>Vásárolt élelmezés (K332)</t>
  </si>
  <si>
    <t>39</t>
  </si>
  <si>
    <t>Karbantartási, kisjavítási szolgáltatások (K334)</t>
  </si>
  <si>
    <t>40</t>
  </si>
  <si>
    <t>Közvetített szolgáltatások  (&gt;=41) (K335)</t>
  </si>
  <si>
    <t>41</t>
  </si>
  <si>
    <t>ebből: államháztartáson belül (K335)</t>
  </si>
  <si>
    <t>42</t>
  </si>
  <si>
    <t>Szakmai tevékenységet segítő szolgáltatások  (K336)</t>
  </si>
  <si>
    <t>Egyéb szolgáltatások (&gt;=44) (K337)</t>
  </si>
  <si>
    <t>ebből: biztosítási díjak (K337)</t>
  </si>
  <si>
    <t>45</t>
  </si>
  <si>
    <t>Szolgáltatási kiadások (=35+36+37+39+40+42+43) (K33)</t>
  </si>
  <si>
    <t>49</t>
  </si>
  <si>
    <t>Működési célú előzetesen felszámított általános forgalmi adó (K351)</t>
  </si>
  <si>
    <t>Fizetendő általános forgalmi adó  (K352)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</si>
  <si>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</si>
  <si>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</si>
  <si>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</si>
  <si>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</si>
  <si>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</si>
  <si>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</si>
  <si>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100</t>
  </si>
  <si>
    <t>Egyéb nem intézményi ellátások (&gt;=101+…+119) (K48)</t>
  </si>
  <si>
    <t>115</t>
  </si>
  <si>
    <t>ebből: egyéb, az önkormányzat rendeletében megállapított juttatás (K48)</t>
  </si>
  <si>
    <t>117</t>
  </si>
  <si>
    <t>ebből: települési támogatás [Szoctv. 45. §], (K48)</t>
  </si>
  <si>
    <t>120</t>
  </si>
  <si>
    <t>Ellátottak pénzbeli juttatásai (=61+62+73+74+85+94+97+100) (K4)</t>
  </si>
  <si>
    <t>123</t>
  </si>
  <si>
    <t>A helyi önkormányzatok előző évi elszámolásából származó kiadások (K5021)</t>
  </si>
  <si>
    <t>126</t>
  </si>
  <si>
    <t>Elvonások és befizetések (=123+124+125) (K502)</t>
  </si>
  <si>
    <t>150</t>
  </si>
  <si>
    <t>Egyéb működési célú támogatások államháztartáson belülre (=151+…+160) (K506)</t>
  </si>
  <si>
    <t>151</t>
  </si>
  <si>
    <t>ebből: központi költségvetési szervek (K506)</t>
  </si>
  <si>
    <t>157</t>
  </si>
  <si>
    <t>ebből: helyi önkormányzatok és költségvetési szerveik (K506)</t>
  </si>
  <si>
    <t>ebből: társulások és költségvetési szerveik (K506)</t>
  </si>
  <si>
    <t>Egyéb működési célú támogatások államháztartáson kívülre (=179+…+188) (K512)</t>
  </si>
  <si>
    <t>181</t>
  </si>
  <si>
    <t>ebből: egyéb civil szervezetek (K512)</t>
  </si>
  <si>
    <t>190</t>
  </si>
  <si>
    <t>Egyéb működési célú kiadások (=121+126+127+128+139+150+161+163+175+176+177+178+189) (K5)</t>
  </si>
  <si>
    <t>191</t>
  </si>
  <si>
    <t>Immateriális javak beszerzése, létesítése (K61)</t>
  </si>
  <si>
    <t>192</t>
  </si>
  <si>
    <t>Ingatlanok beszerzése, létesítése (&gt;=193) (K62)</t>
  </si>
  <si>
    <t>194</t>
  </si>
  <si>
    <t>Informatikai eszközök beszerzése, létesítése (K63)</t>
  </si>
  <si>
    <t>195</t>
  </si>
  <si>
    <t>Egyéb tárgyi eszközök beszerzése, létesítése (K64)</t>
  </si>
  <si>
    <t>198</t>
  </si>
  <si>
    <t>Beruházási célú előzetesen felszámított általános forgalmi adó (K67)</t>
  </si>
  <si>
    <t>199</t>
  </si>
  <si>
    <t>Beruházások (=191+192+194+…+198) (K6)</t>
  </si>
  <si>
    <t>200</t>
  </si>
  <si>
    <t>Ingatlanok felújítása (K71)</t>
  </si>
  <si>
    <t>203</t>
  </si>
  <si>
    <t>Felújítási célú előzetesen felszámított általános forgalmi adó (K74)</t>
  </si>
  <si>
    <t>204</t>
  </si>
  <si>
    <t>Felújítások (=200+...+203) (K7)</t>
  </si>
  <si>
    <t>228</t>
  </si>
  <si>
    <t>Egyéb felhalmozási célú támogatások államháztartáson belülre (=229+…+238) (K84)</t>
  </si>
  <si>
    <t>232</t>
  </si>
  <si>
    <t>ebből: egyéb fejezeti kezelésű előirányzatok (K84)</t>
  </si>
  <si>
    <t>255</t>
  </si>
  <si>
    <t>Egyéb felhalmozási célú támogatások államháztartáson kívülre (=256+…+265) (K89)</t>
  </si>
  <si>
    <t>262</t>
  </si>
  <si>
    <t>ebből: önkormányzati többségi tulajdonú nem pénzügyi vállalkozások (K89)</t>
  </si>
  <si>
    <t>266</t>
  </si>
  <si>
    <t>Egyéb felhalmozási célú kiadások (=205+206+217+228+239+241+253+254+255) (K8)</t>
  </si>
  <si>
    <t>267</t>
  </si>
  <si>
    <t>Költségvetési kiadások (=20+21+60+120+190+199+204+266) (K1-K8)</t>
  </si>
  <si>
    <t>K02 - Önkormányzati (irányító szervi) konszolidált beszámoló - B1-B7.  költségvetési bevételek</t>
  </si>
  <si>
    <t>Helyi önkormányzatok működésének általános támogatása (B111)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</si>
  <si>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</si>
  <si>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</si>
  <si>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</si>
  <si>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Települési önkormányzatok kulturális feladatainak támogatása (B114)</t>
  </si>
  <si>
    <t>Önkormányzatok működési támogatásai (=01+02+05+06+07+08) (B11)</t>
  </si>
  <si>
    <t>Egyéb működési célú támogatások bevételei államháztartáson belülről (=35+…+44) (B16)</t>
  </si>
  <si>
    <t>ebből: központi költségvetési szervek (B16)</t>
  </si>
  <si>
    <t>ebből: elkülönített állami pénzalapok (B16)</t>
  </si>
  <si>
    <t>Működési célú támogatások államháztartáson belülről (=09+...+12+23+34) (B1)</t>
  </si>
  <si>
    <t>Egyéb felhalmozási célú támogatások bevételei államháztartáson belülről (=71+…+80) (B25)</t>
  </si>
  <si>
    <t>74</t>
  </si>
  <si>
    <t>ebből: egyéb fejezeti kezelésű előirányzatok (B25)</t>
  </si>
  <si>
    <t>Felhalmozási célú támogatások államháztartáson belülről (=46+47+48+59+70) (B2)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</si>
  <si>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</si>
  <si>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</si>
  <si>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</si>
  <si>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</si>
  <si>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</si>
  <si>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</si>
  <si>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116</t>
  </si>
  <si>
    <t>Értékesítési és forgalmi adók (=117+…+136) (B351)</t>
  </si>
  <si>
    <t>ebből: állandó jelleggel végzett iparűzési tevékenység után fizetett helyi iparűzési adó (B351)</t>
  </si>
  <si>
    <t>Termékek és szolgáltatások adói (=116+137+141+142+147)  (B35)</t>
  </si>
  <si>
    <t>165</t>
  </si>
  <si>
    <t>Egyéb közhatalmi bevételek (&gt;=166+…+183) (B36)</t>
  </si>
  <si>
    <t>184</t>
  </si>
  <si>
    <t>Közhatalmi bevételek  (=93+94+104+109+164+165) (B3)</t>
  </si>
  <si>
    <t>Szolgáltatások ellenértéke (&gt;=187+188) (B402)</t>
  </si>
  <si>
    <t>189</t>
  </si>
  <si>
    <t>Közvetített szolgáltatások ellenértéke  (&gt;=190) (B403)</t>
  </si>
  <si>
    <t>ebből: államháztartáson belül (B403)</t>
  </si>
  <si>
    <t>Tulajdonosi bevételek (&gt;=192+…+197) (B404)</t>
  </si>
  <si>
    <t>ebből: önkormányzati vagyon vagyonkezelésbe adásából származó bevétel (B404)</t>
  </si>
  <si>
    <t>Ellátási díjak (B405)</t>
  </si>
  <si>
    <t>Kiszámlázott általános forgalmi adó (B406)</t>
  </si>
  <si>
    <t>Egyéb kapott (járó) kamatok és kamatjellegű bevételek (&gt;=205+206) (B4082)</t>
  </si>
  <si>
    <t>207</t>
  </si>
  <si>
    <t>Kamatbevételek és más nyereségjellegű bevételek (=201+204) (B408)</t>
  </si>
  <si>
    <t>217</t>
  </si>
  <si>
    <t>Egyéb működési bevételek (&gt;=218+219) (B411)</t>
  </si>
  <si>
    <t>220</t>
  </si>
  <si>
    <t>Működési bevételek (=185+186+189+191+198+…+200+207+215+216+217) (B4)</t>
  </si>
  <si>
    <t>223</t>
  </si>
  <si>
    <t>Ingatlanok értékesítése (&gt;=224) (B52)</t>
  </si>
  <si>
    <t>229</t>
  </si>
  <si>
    <t>Felhalmozási bevételek (=221+223+225+226+228) (B5)</t>
  </si>
  <si>
    <t>259</t>
  </si>
  <si>
    <t>Felhalmozási célú visszatérítendő támogatások, kölcsönök visszatérülése államháztartáson kívülről (=260+…+268) (B74)</t>
  </si>
  <si>
    <t>263</t>
  </si>
  <si>
    <t>281</t>
  </si>
  <si>
    <t>Felhalmozási célú átvett pénzeszközök (=256+…+259+269) (B7)</t>
  </si>
  <si>
    <t>282</t>
  </si>
  <si>
    <t>Költségvetési bevételek (=45+81+184+220+229+255+281) (B1-B7)</t>
  </si>
  <si>
    <t>K03 - Önkormányzati (irányító szervi) konszolidált beszámoló - K9. Finanszírozási kiadások</t>
  </si>
  <si>
    <t>Belföldi finanszírozás kiadásai (=06+19+…+25+28) (K91)</t>
  </si>
  <si>
    <t>Finanszírozási kiadások (=29+37+38+39) (K9)</t>
  </si>
  <si>
    <t>K04 - Önkormányzati (irányító szervi) konszolidált beszámoló -  B8. Finanszírozási bevételek</t>
  </si>
  <si>
    <t>Maradvány igénybevétele (=12+13) (B813)</t>
  </si>
  <si>
    <t>Belföldi finanszírozás bevételei (=04+11+14+…+19+22) (B81)</t>
  </si>
  <si>
    <t>Finanszírozási bevételek (=23+29+30+31) (B8)</t>
  </si>
  <si>
    <t>K12 - Önkormányzati (irányító szervi) konszolidált beszámoló - Konszolidált mérleg</t>
  </si>
  <si>
    <t>C/III-IV. Forintszámlák és Devizaszámlák (=C/III/1+C/III/2+CIV/1+C/IV/2)</t>
  </si>
  <si>
    <t>G/I-III Nemzeti vagyon és egyéb eszközök induláskori értéke és változásai</t>
  </si>
  <si>
    <t>30</t>
  </si>
  <si>
    <t>K13 - Önkormányzati (irányító szervi) konszolidált beszámoló - Konszolidált eredménykimutatás</t>
  </si>
  <si>
    <t>C) MÉRLEG SZERINTI EREDMÉNY (=±A±B)</t>
  </si>
  <si>
    <t>Több éves kihatással járó döntésekből származó kötelezettségek célok szerint, évenkénti bontásban</t>
  </si>
  <si>
    <t>Lejárat és eszközök szerinti bontásban (e/Ft-ban)</t>
  </si>
  <si>
    <t>G</t>
  </si>
  <si>
    <t>H</t>
  </si>
  <si>
    <t>I</t>
  </si>
  <si>
    <t>J</t>
  </si>
  <si>
    <t>Kötelezett-</t>
  </si>
  <si>
    <t xml:space="preserve">Lejárat </t>
  </si>
  <si>
    <t xml:space="preserve">Hitel jellege </t>
  </si>
  <si>
    <t>ségváll.</t>
  </si>
  <si>
    <t>éve</t>
  </si>
  <si>
    <t>2021.</t>
  </si>
  <si>
    <t>2022.</t>
  </si>
  <si>
    <t>2022. után</t>
  </si>
  <si>
    <t>5.</t>
  </si>
  <si>
    <t>6.</t>
  </si>
  <si>
    <t>7.</t>
  </si>
  <si>
    <t>8.</t>
  </si>
  <si>
    <t>Működési célú</t>
  </si>
  <si>
    <t xml:space="preserve">Felhalmozási célú </t>
  </si>
  <si>
    <t>Összesen: (1+6)</t>
  </si>
  <si>
    <t>Vagyonkimutatás - 2020</t>
  </si>
  <si>
    <t>Értéktípus: Forint</t>
  </si>
  <si>
    <t>Előző év</t>
  </si>
  <si>
    <t>Tárgyév</t>
  </si>
  <si>
    <t>Index (%)</t>
  </si>
  <si>
    <t>1</t>
  </si>
  <si>
    <t>2</t>
  </si>
  <si>
    <t>3</t>
  </si>
  <si>
    <t>4</t>
  </si>
  <si>
    <t>5</t>
  </si>
  <si>
    <t>ESZKÖZÖK</t>
  </si>
  <si>
    <t xml:space="preserve"> </t>
  </si>
  <si>
    <t>A/ NEMZETI VAGYONBA TARTOZÓ BEFEKTETETT ESZKÖZÖK</t>
  </si>
  <si>
    <t>307 757 506</t>
  </si>
  <si>
    <t>312 323 001</t>
  </si>
  <si>
    <t>101,48</t>
  </si>
  <si>
    <t>I. IMMATERIÁLIS JAVAK</t>
  </si>
  <si>
    <t>A/I</t>
  </si>
  <si>
    <t>2 477 208</t>
  </si>
  <si>
    <t>1 093 485</t>
  </si>
  <si>
    <t>44,14</t>
  </si>
  <si>
    <t>1. Vagyoni értékű jogok</t>
  </si>
  <si>
    <t>A/I/1</t>
  </si>
  <si>
    <t/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</si>
  <si>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</si>
  <si>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</si>
  <si>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</si>
  <si>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</si>
  <si>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</si>
  <si>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</si>
  <si>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</si>
  <si>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</si>
  <si>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</si>
  <si>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</si>
  <si>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</si>
  <si>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</si>
  <si>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</si>
  <si>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2 218 425</t>
  </si>
  <si>
    <t>49,29</t>
  </si>
  <si>
    <t>A/I/2/d</t>
  </si>
  <si>
    <t>258 783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</si>
  <si>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</si>
  <si>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</si>
  <si>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</si>
  <si>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</si>
  <si>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</si>
  <si>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</si>
  <si>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</si>
  <si>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</si>
  <si>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289 197 723</t>
  </si>
  <si>
    <t>294 493 909</t>
  </si>
  <si>
    <t>101,83</t>
  </si>
  <si>
    <t>1. Ingatlanok és kapcsolódó vagyoni értékű jogok</t>
  </si>
  <si>
    <t>A/II/1</t>
  </si>
  <si>
    <t>287 338 104</t>
  </si>
  <si>
    <t>288 807 633</t>
  </si>
  <si>
    <t>100,51</t>
  </si>
  <si>
    <t>A/II/1/a</t>
  </si>
  <si>
    <t>A/II/1/b</t>
  </si>
  <si>
    <t>85 226 589</t>
  </si>
  <si>
    <t>87 475 377</t>
  </si>
  <si>
    <t>102,64</t>
  </si>
  <si>
    <t>A/II/1/c</t>
  </si>
  <si>
    <t>190 085 997</t>
  </si>
  <si>
    <t>193 636 211</t>
  </si>
  <si>
    <t>101,87</t>
  </si>
  <si>
    <t>A/II/1/d</t>
  </si>
  <si>
    <t>12 025 518</t>
  </si>
  <si>
    <t>7 696 045</t>
  </si>
  <si>
    <t>64,00</t>
  </si>
  <si>
    <t>2. Gépek, berendezések, felszerelések, járművek</t>
  </si>
  <si>
    <t>A/II/2</t>
  </si>
  <si>
    <t>1 489 615</t>
  </si>
  <si>
    <t>5 316 272</t>
  </si>
  <si>
    <t>356,89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</si>
  <si>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</si>
  <si>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</si>
  <si>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</si>
  <si>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</si>
  <si>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</si>
  <si>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</si>
  <si>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</si>
  <si>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</si>
  <si>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</si>
  <si>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</si>
  <si>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</si>
  <si>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</si>
  <si>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370 004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</si>
  <si>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</si>
  <si>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</si>
  <si>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</si>
  <si>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</si>
  <si>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</si>
  <si>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</si>
  <si>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</si>
  <si>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</si>
  <si>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</si>
  <si>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</si>
  <si>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</si>
  <si>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</si>
  <si>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1 150 000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</si>
  <si>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</si>
  <si>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</si>
  <si>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</si>
  <si>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</si>
  <si>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</si>
  <si>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</si>
  <si>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</si>
  <si>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</si>
  <si>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</si>
  <si>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</si>
  <si>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</si>
  <si>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</si>
  <si>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</si>
  <si>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</si>
  <si>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</si>
  <si>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</si>
  <si>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</si>
  <si>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</si>
  <si>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</si>
  <si>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</si>
  <si>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14 932 575</t>
  </si>
  <si>
    <t>15 585 607</t>
  </si>
  <si>
    <t>104,37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</si>
  <si>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</si>
  <si>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</si>
  <si>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</si>
  <si>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</si>
  <si>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</si>
  <si>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</si>
  <si>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</si>
  <si>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</si>
  <si>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</si>
  <si>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</si>
  <si>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</si>
  <si>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</si>
  <si>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</si>
  <si>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106 301</t>
  </si>
  <si>
    <t>42 822</t>
  </si>
  <si>
    <t>40,28</t>
  </si>
  <si>
    <t>I. Készletek</t>
  </si>
  <si>
    <t>B/I</t>
  </si>
  <si>
    <t>II. Értékpapírok</t>
  </si>
  <si>
    <t>B/II</t>
  </si>
  <si>
    <t>C/ PÉNZESZKÖZÖK</t>
  </si>
  <si>
    <t>69 419 369</t>
  </si>
  <si>
    <t>90 383 463</t>
  </si>
  <si>
    <t>130,20</t>
  </si>
  <si>
    <t>I. Lekötött bankbetétek</t>
  </si>
  <si>
    <t>C/I</t>
  </si>
  <si>
    <t>II. Pénztárak, csekkek, betétkönyvek</t>
  </si>
  <si>
    <t>C/II</t>
  </si>
  <si>
    <t>46 905</t>
  </si>
  <si>
    <t>26 310</t>
  </si>
  <si>
    <t>56,09</t>
  </si>
  <si>
    <t>III. Forintszámlák</t>
  </si>
  <si>
    <t>C/III</t>
  </si>
  <si>
    <t>69 372 464</t>
  </si>
  <si>
    <t>90 357 153</t>
  </si>
  <si>
    <t>130,25</t>
  </si>
  <si>
    <t>IV. Devizaszámlák</t>
  </si>
  <si>
    <t>C/IV</t>
  </si>
  <si>
    <t>D/ KÖVETELÉSEK</t>
  </si>
  <si>
    <t>27 944 489</t>
  </si>
  <si>
    <t>28 453 705</t>
  </si>
  <si>
    <t>101,82</t>
  </si>
  <si>
    <t>I. Költségvetési évben esedékes követelések</t>
  </si>
  <si>
    <t>D/I</t>
  </si>
  <si>
    <t>3 071 549</t>
  </si>
  <si>
    <t>3 565 765</t>
  </si>
  <si>
    <t>116,09</t>
  </si>
  <si>
    <t>II. Költségvetési évet követően esedékes követelések</t>
  </si>
  <si>
    <t>D/II</t>
  </si>
  <si>
    <t>III. Követelés jellegű sajátos elszámolások</t>
  </si>
  <si>
    <t>D/III</t>
  </si>
  <si>
    <t>24 872 940</t>
  </si>
  <si>
    <t>24 887 940</t>
  </si>
  <si>
    <t>100,06</t>
  </si>
  <si>
    <t>E/ EGYÉB SAJÁTOS ESZKÖZOLDALI ELSZÁMOLÁSOK</t>
  </si>
  <si>
    <t>E</t>
  </si>
  <si>
    <t>334 704</t>
  </si>
  <si>
    <t>F/ AKTÍV IDŐBELI ELHATÁROLÁSOK</t>
  </si>
  <si>
    <t>9 319 834</t>
  </si>
  <si>
    <t>9 347 690</t>
  </si>
  <si>
    <t>100,30</t>
  </si>
  <si>
    <t>ESZKÖZÖK ÖSSZESEN</t>
  </si>
  <si>
    <t>A+..+F</t>
  </si>
  <si>
    <t>414 882 203</t>
  </si>
  <si>
    <t>440 550 681</t>
  </si>
  <si>
    <t>106,19</t>
  </si>
  <si>
    <t>FORRÁSOK</t>
  </si>
  <si>
    <t>G/ SAJÁT TŐKE</t>
  </si>
  <si>
    <t>368 648 942</t>
  </si>
  <si>
    <t>379 175 987</t>
  </si>
  <si>
    <t>102,86</t>
  </si>
  <si>
    <t>I. Nemzeti vagyon induláskori értéke</t>
  </si>
  <si>
    <t>G/I</t>
  </si>
  <si>
    <t>359 931 835</t>
  </si>
  <si>
    <t>II. Nemzeti vagyon változásai</t>
  </si>
  <si>
    <t>G/II</t>
  </si>
  <si>
    <t>24 780 440</t>
  </si>
  <si>
    <t>III. Egyéb eszközök induláskori értéke és változásai</t>
  </si>
  <si>
    <t>G/III</t>
  </si>
  <si>
    <t>3 260 138</t>
  </si>
  <si>
    <t>IV. Felhalmozott eredmény</t>
  </si>
  <si>
    <t>G/IV</t>
  </si>
  <si>
    <t>-28 821 188</t>
  </si>
  <si>
    <t>-19 323 471</t>
  </si>
  <si>
    <t>67,05</t>
  </si>
  <si>
    <t>V. Eszközök értékhelyesbítésének forrása</t>
  </si>
  <si>
    <t>G/V</t>
  </si>
  <si>
    <t>VI. Mérleg szerinti eredmény</t>
  </si>
  <si>
    <t>G/VI</t>
  </si>
  <si>
    <t>9 497 717</t>
  </si>
  <si>
    <t>10 527 045</t>
  </si>
  <si>
    <t>110,84</t>
  </si>
  <si>
    <t>H/ KÖTELEZETTSÉGEK</t>
  </si>
  <si>
    <t>16 741 733</t>
  </si>
  <si>
    <t>14 144 203</t>
  </si>
  <si>
    <t>84,48</t>
  </si>
  <si>
    <t>I. Költségvetési évben esedékes kötelezettségek</t>
  </si>
  <si>
    <t>H/I</t>
  </si>
  <si>
    <t>68 070</t>
  </si>
  <si>
    <t>II. Költségvetési évet követően esedékes kötelezettségek</t>
  </si>
  <si>
    <t>H/II</t>
  </si>
  <si>
    <t>11 886 170</t>
  </si>
  <si>
    <t>11 385 075</t>
  </si>
  <si>
    <t>95,78</t>
  </si>
  <si>
    <t>III. Kötelezettség jellegű sajátos elszámolások</t>
  </si>
  <si>
    <t>H/III</t>
  </si>
  <si>
    <t>4 787 493</t>
  </si>
  <si>
    <t>2 759 128</t>
  </si>
  <si>
    <t>57,63</t>
  </si>
  <si>
    <t>I/ KINCSTÁRI SZÁMLAVEZETÉSSEL KAPCSOLATOS ELSZÁMOLÁSOK</t>
  </si>
  <si>
    <t>J/ PASSZÍV IDŐBELI ELHATÁROLÁSOK (=K/1+K/2+K/3)</t>
  </si>
  <si>
    <t>29 491 528</t>
  </si>
  <si>
    <t>47 230 491</t>
  </si>
  <si>
    <t>160,15</t>
  </si>
  <si>
    <t>FORRÁSOK ÖSSZESEN</t>
  </si>
  <si>
    <t>G+...+J</t>
  </si>
  <si>
    <t>EGYÉB ADATOK ÉS MÉRLEGEN KÍVÜLI TÉTELEK</t>
  </si>
  <si>
    <t>L</t>
  </si>
  <si>
    <t>"0"-ra írt eszközök</t>
  </si>
  <si>
    <t>L/1</t>
  </si>
  <si>
    <t>15 849 770</t>
  </si>
  <si>
    <t>19 736 133</t>
  </si>
  <si>
    <t>124,52</t>
  </si>
  <si>
    <t>Használatban lévő kisértékű immateriális javak, tárgyi eszközök</t>
  </si>
  <si>
    <t>L/2</t>
  </si>
  <si>
    <t>2 767 029</t>
  </si>
  <si>
    <t>5 679 652</t>
  </si>
  <si>
    <t>205,26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</si>
  <si>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</si>
  <si>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</si>
  <si>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</si>
  <si>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</si>
  <si>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21 841 702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</si>
  <si>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</si>
  <si>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</si>
  <si>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</si>
  <si>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</si>
  <si>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-1 047 485</t>
  </si>
  <si>
    <t>Függő kötelezettségek</t>
  </si>
  <si>
    <t>L/7</t>
  </si>
  <si>
    <t>15 556 338</t>
  </si>
  <si>
    <t>25 927 079</t>
  </si>
  <si>
    <t>166,67</t>
  </si>
  <si>
    <t>Biztos (jövőbeni) követelések</t>
  </si>
  <si>
    <t>L/8</t>
  </si>
  <si>
    <t>adatok ezer Ft-ban</t>
  </si>
  <si>
    <t>Beérkezett támogatás összege</t>
  </si>
  <si>
    <t>Kistelepülési járda építés, felújítás anyagtámogatás MFP-BJA/2019</t>
  </si>
  <si>
    <t>MFP-ÖTU/2020 út, híd építési pályázat</t>
  </si>
  <si>
    <t>Óvoda udvar MFP-OUF/2019</t>
  </si>
  <si>
    <t>Közterületi játszótér fejlesztése MFP-OJF/2020</t>
  </si>
  <si>
    <t>Eszközfejlesztés belterületi közter. karbant. MFP-KKE/2019</t>
  </si>
  <si>
    <t>Orvosi eszköz pályázat MFP-AEE/2019</t>
  </si>
  <si>
    <t>Orvosi eszköz pályázat MFP-AEE/2020</t>
  </si>
  <si>
    <t>Színpad építés VP6-19.2.1-7-2-17 BBKKKE</t>
  </si>
  <si>
    <t>2020. felhasználás</t>
  </si>
  <si>
    <t>Séd-park padok karbantartása</t>
  </si>
  <si>
    <t>Posta épület vizesblokk burkolás</t>
  </si>
  <si>
    <t>Óvoda HACCP felülv. Szekrény, egyéb eszközök beszerz</t>
  </si>
  <si>
    <t>Művelődési ház konyhasarok kialakítása</t>
  </si>
  <si>
    <t>Út-híd utcanévtábla csere</t>
  </si>
  <si>
    <t>Óvoda-iskola kerítés léc csere</t>
  </si>
  <si>
    <t>Séd-park kemence: bádogozás, járulapozás, faelem festés</t>
  </si>
  <si>
    <t>vagyongazdálkodás üzemeltetési szolg. (telkesítés kapcs.)</t>
  </si>
  <si>
    <t>Hétvezér utca Veszprém fele jobb oldal csapadékvíz elv.</t>
  </si>
  <si>
    <t>Óvoda-iskola sportpálya, udvar kamera beszerzés</t>
  </si>
  <si>
    <t>Óvoda-iskola kapu felújítás</t>
  </si>
  <si>
    <t>Önkormányzat kapu felújítás</t>
  </si>
  <si>
    <t>Művelődési ház kapu felújítás</t>
  </si>
  <si>
    <t>ÖNK. Mosógép vásárlás</t>
  </si>
  <si>
    <t>Önkorm. Karbantartási szolg.+áfa</t>
  </si>
  <si>
    <t>Művelődési ház üzemeltetési anyag, karbantartás+áfa</t>
  </si>
  <si>
    <t>állami támogatás visszafizetés elvonás</t>
  </si>
  <si>
    <t>elszámolás, finansz</t>
  </si>
  <si>
    <t>Vagyong. Posta épület vizesblokk burkolás</t>
  </si>
  <si>
    <t xml:space="preserve">Óvoda HACCP felülv.szekrény, egyéb eszközök </t>
  </si>
  <si>
    <t>Müvelődési ház konyhasarok kialakítása</t>
  </si>
  <si>
    <t>Utcanévtáblák beszerzése</t>
  </si>
  <si>
    <t>Óvoda-iskola sportpálya, udvar kamera beszrzés</t>
  </si>
  <si>
    <t>Zöldter. Eszközbeszerzés (ásó,lapát, kapa, seprű stb)</t>
  </si>
  <si>
    <t>Zöldterület eszközbeszerzés (ásó, lapát, kapa, seprű stb.)</t>
  </si>
  <si>
    <t>2020 módosított</t>
  </si>
  <si>
    <t>1.   melléklet a 7/2021.(V.28.) rendelethez</t>
  </si>
  <si>
    <t>1.c   melléklet a 7/2021.(V.28.) rendelethez</t>
  </si>
  <si>
    <t>1. d  melléklet a 7/2021.(V.28.) rendelethez</t>
  </si>
  <si>
    <t>2.   melléklet a 7/2021.(V.28.) rendelethez</t>
  </si>
  <si>
    <t>2.a   melléklet a 7/2021.(V.28.) rendelethez</t>
  </si>
  <si>
    <t>2.c  melléklet a 7/2021.(V.28.) rendelethez</t>
  </si>
  <si>
    <t>2.e   melléklet a 7/2021.(V.28.) rendelethez</t>
  </si>
  <si>
    <t>2.f  melléklet a 7/2021.(V.28.) rendelethez</t>
  </si>
  <si>
    <t>3.a melléklet a 7/2021.(V.28.) rendelethez</t>
  </si>
  <si>
    <t>3. b melléklet a 7/2021.(V.28.) rendelethez</t>
  </si>
  <si>
    <t>4.a melléklet a 7/2021.(V.28.) rendelethez</t>
  </si>
  <si>
    <t>4.b melléklet a 7/2021.(V.28.) rendelethez</t>
  </si>
  <si>
    <t>5.  melléklet a 7/2021.(V.28.) rendelethez</t>
  </si>
  <si>
    <t>6.a  melléklet a 7/2021.(V.28.) rendelethez</t>
  </si>
  <si>
    <t>6.b  melléklet a 7/2021.(V.28.) rendelethez</t>
  </si>
  <si>
    <t>6.c melléklet a 7/2021.(V.28.) rendelethez</t>
  </si>
  <si>
    <t>7. melléklet a 7/2021.(V.28.) rendelethez</t>
  </si>
  <si>
    <t>8. melléklet a 7/2021.(V.28.) rendelethez</t>
  </si>
  <si>
    <t>9.  melléklet a 7/2021.(V.28.) rendelethez</t>
  </si>
  <si>
    <t>10. melléklet a 7/2021.(V.28.) rendelethez</t>
  </si>
  <si>
    <t>11. melléklet a 7/2021.(V.28.) rendelethez</t>
  </si>
  <si>
    <t>12.  melléklet a 7/2021.(V.28.) rendelethez</t>
  </si>
  <si>
    <t>13.  melléklet a 7/2021.(V.28.) rendelethez</t>
  </si>
  <si>
    <t>14. melléklet a 7/2021.(V.28.) rendelethez</t>
  </si>
  <si>
    <t>15. melléklet a 15/2021.(V.28.) rendelethez</t>
  </si>
  <si>
    <t>16.   melléklet a 7/2021.(V.28.) rendelethez</t>
  </si>
  <si>
    <t>16.a  melléklet a 7/2021.(V.28.) rendelethez</t>
  </si>
  <si>
    <t>17.   melléklet a 7/2021.(V.28.) rendelethez</t>
  </si>
  <si>
    <t>17.a   melléklet a 7/2021.(V.28.) rendelethez</t>
  </si>
  <si>
    <t>17.b   melléklet a 7/2021.(V.28.) rendelethez</t>
  </si>
  <si>
    <t>17.c   melléklet a 7/2021.(V.28.) rendelethez</t>
  </si>
  <si>
    <t>18.   melléklet a 7/2021.(V.28.) rendelethez</t>
  </si>
  <si>
    <t>19.   melléklet a 7/2021.(V.28.) rendelethez</t>
  </si>
  <si>
    <t>20. melléklet a 7/2021.(V.28.) rendelethez</t>
  </si>
  <si>
    <t>21. melléklet a 7/2021.(V.28.) rendelethez</t>
  </si>
  <si>
    <t>22. melléklet a 7/2021.(V.28.) rendelethez</t>
  </si>
  <si>
    <t>23. melléklet a 7/2021.(V.28.) rendelethez</t>
  </si>
  <si>
    <t>24.  melléklet a 7/2021.(V.28.) rendelethez</t>
  </si>
  <si>
    <t>25.  melléklet a 7/2021.(V.28.) rendelethez</t>
  </si>
  <si>
    <t>26.  melléklet a 7/2021.(V.28.) rendelethez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</si>
</sst>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  <numFmt numFmtId="167" formatCode="_-* #,##0\ _F_t_-;\-* #,##0\ _F_t_-;_-* &quot;-&quot;??\ _F_t_-;_-@_-"/>
    <numFmt numFmtId="168" formatCode="_-* #,##0.0\ _F_t_-;\-* #,##0.0\ _F_t_-;_-* &quot;-&quot;??\ _F_t_-;_-@_-"/>
    <numFmt numFmtId="169" formatCode="0__"/>
    <numFmt numFmtId="170" formatCode="\ ##########"/>
    <numFmt numFmtId="171" formatCode="0.0000"/>
    <numFmt numFmtId="172" formatCode="0.000"/>
    <numFmt numFmtId="173" formatCode="0.0"/>
    <numFmt numFmtId="174" formatCode="#,##0_ ;\-#,##0\ 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0.000000"/>
    <numFmt numFmtId="180" formatCode="0.0000000"/>
    <numFmt numFmtId="181" formatCode="0.00000000"/>
    <numFmt numFmtId="182" formatCode="0.000000000"/>
    <numFmt numFmtId="183" formatCode="0.00000"/>
    <numFmt numFmtId="184" formatCode="#,##0;[Red]#,##0"/>
    <numFmt numFmtId="185" formatCode="#,###__"/>
    <numFmt numFmtId="186" formatCode="#,##0.0"/>
    <numFmt numFmtId="187" formatCode="0.00;[Red]0.00"/>
    <numFmt numFmtId="188" formatCode="0;[Red]0"/>
    <numFmt numFmtId="189" formatCode="#,##0\ _F_t;[Red]#,##0\ _F_t"/>
    <numFmt numFmtId="190" formatCode="0_ ;\-0\ "/>
    <numFmt numFmtId="191" formatCode="#,##0\ _F_t"/>
    <numFmt numFmtId="192" formatCode="0_ ;[Red]\-0\ "/>
    <numFmt numFmtId="193" formatCode="#,##0\ &quot;Ft&quot;"/>
  </numFmts>
  <fonts count="84">
    <font>
      <sz val="10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 CE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4"/>
      <name val="Arial CE"/>
      <family val="0"/>
    </font>
    <font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 CE"/>
      <family val="2"/>
    </font>
    <font>
      <sz val="10"/>
      <name val="Times New Roman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0"/>
    </font>
    <font>
      <b/>
      <sz val="10"/>
      <name val="Times New Roman CE"/>
      <family val="1"/>
    </font>
    <font>
      <sz val="10"/>
      <color indexed="53"/>
      <name val="Arial CE"/>
      <family val="2"/>
    </font>
    <font>
      <sz val="10"/>
      <color indexed="53"/>
      <name val="Arial"/>
      <family val="2"/>
    </font>
    <font>
      <sz val="9"/>
      <color indexed="8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/>
      <top style="thick"/>
      <bottom style="thick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 style="thin"/>
      <right/>
      <top/>
      <bottom/>
    </border>
    <border>
      <left/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dashed">
        <color indexed="22"/>
      </top>
      <bottom style="dashed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medium"/>
      <right/>
      <top/>
      <bottom style="dashed">
        <color indexed="22"/>
      </bottom>
    </border>
    <border>
      <left/>
      <right style="thin"/>
      <top/>
      <bottom style="dashed">
        <color indexed="22"/>
      </bottom>
    </border>
    <border>
      <left style="thin"/>
      <right/>
      <top/>
      <bottom style="dashed">
        <color indexed="22"/>
      </bottom>
    </border>
    <border>
      <left style="medium"/>
      <right/>
      <top style="dashed">
        <color indexed="22"/>
      </top>
      <bottom style="dashed">
        <color indexed="22"/>
      </bottom>
    </border>
    <border>
      <left/>
      <right style="thin"/>
      <top style="dashed">
        <color indexed="22"/>
      </top>
      <bottom style="dashed">
        <color indexed="22"/>
      </bottom>
    </border>
    <border>
      <left style="thin"/>
      <right style="thin"/>
      <top style="dashed">
        <color indexed="22"/>
      </top>
      <bottom style="dashed">
        <color indexed="22"/>
      </bottom>
    </border>
    <border>
      <left style="medium"/>
      <right style="thin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 style="thin"/>
      <bottom style="thin"/>
    </border>
    <border>
      <left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75" fillId="35" borderId="0" applyNumberFormat="0" applyBorder="0" applyAlignment="0" applyProtection="0"/>
    <xf numFmtId="0" fontId="76" fillId="36" borderId="8" applyNumberFormat="0" applyAlignment="0" applyProtection="0"/>
    <xf numFmtId="0" fontId="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7" borderId="0" applyNumberFormat="0" applyBorder="0" applyAlignment="0" applyProtection="0"/>
    <xf numFmtId="0" fontId="80" fillId="38" borderId="0" applyNumberFormat="0" applyBorder="0" applyAlignment="0" applyProtection="0"/>
    <xf numFmtId="0" fontId="81" fillId="36" borderId="1" applyNumberFormat="0" applyAlignment="0" applyProtection="0"/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39" borderId="11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left" vertical="top" wrapText="1"/>
    </xf>
    <xf numFmtId="0" fontId="3" fillId="40" borderId="12" xfId="0" applyFont="1" applyFill="1" applyBorder="1" applyAlignment="1">
      <alignment horizontal="left" vertical="top" wrapText="1"/>
    </xf>
    <xf numFmtId="0" fontId="4" fillId="39" borderId="12" xfId="0" applyFont="1" applyFill="1" applyBorder="1" applyAlignment="1">
      <alignment horizontal="left" vertical="top" wrapText="1"/>
    </xf>
    <xf numFmtId="0" fontId="3" fillId="41" borderId="12" xfId="0" applyFont="1" applyFill="1" applyBorder="1" applyAlignment="1">
      <alignment horizontal="left" vertical="top" wrapText="1"/>
    </xf>
    <xf numFmtId="0" fontId="3" fillId="41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65" fillId="0" borderId="0" xfId="92">
      <alignment/>
      <protection/>
    </xf>
    <xf numFmtId="0" fontId="10" fillId="0" borderId="0" xfId="92" applyFont="1">
      <alignment/>
      <protection/>
    </xf>
    <xf numFmtId="0" fontId="10" fillId="0" borderId="0" xfId="113" applyFont="1">
      <alignment/>
      <protection/>
    </xf>
    <xf numFmtId="0" fontId="8" fillId="42" borderId="10" xfId="92" applyFont="1" applyFill="1" applyBorder="1">
      <alignment/>
      <protection/>
    </xf>
    <xf numFmtId="0" fontId="10" fillId="42" borderId="10" xfId="92" applyFont="1" applyFill="1" applyBorder="1">
      <alignment/>
      <protection/>
    </xf>
    <xf numFmtId="0" fontId="10" fillId="0" borderId="10" xfId="92" applyFont="1" applyBorder="1">
      <alignment/>
      <protection/>
    </xf>
    <xf numFmtId="0" fontId="10" fillId="0" borderId="10" xfId="114" applyFont="1" applyBorder="1">
      <alignment/>
      <protection/>
    </xf>
    <xf numFmtId="0" fontId="5" fillId="0" borderId="0" xfId="113" applyFont="1">
      <alignment/>
      <protection/>
    </xf>
    <xf numFmtId="0" fontId="16" fillId="0" borderId="0" xfId="0" applyFont="1" applyAlignment="1">
      <alignment/>
    </xf>
    <xf numFmtId="3" fontId="12" fillId="0" borderId="15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3" fontId="12" fillId="43" borderId="10" xfId="0" applyNumberFormat="1" applyFont="1" applyFill="1" applyBorder="1" applyAlignment="1">
      <alignment horizontal="right" vertical="top" wrapText="1"/>
    </xf>
    <xf numFmtId="3" fontId="12" fillId="39" borderId="10" xfId="0" applyNumberFormat="1" applyFont="1" applyFill="1" applyBorder="1" applyAlignment="1">
      <alignment horizontal="right" vertical="top" wrapText="1"/>
    </xf>
    <xf numFmtId="3" fontId="12" fillId="40" borderId="10" xfId="0" applyNumberFormat="1" applyFont="1" applyFill="1" applyBorder="1" applyAlignment="1">
      <alignment horizontal="right" vertical="top" wrapText="1"/>
    </xf>
    <xf numFmtId="3" fontId="15" fillId="43" borderId="10" xfId="0" applyNumberFormat="1" applyFont="1" applyFill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vertical="top" wrapText="1"/>
    </xf>
    <xf numFmtId="3" fontId="12" fillId="44" borderId="10" xfId="0" applyNumberFormat="1" applyFont="1" applyFill="1" applyBorder="1" applyAlignment="1">
      <alignment horizontal="right" vertical="top" wrapText="1"/>
    </xf>
    <xf numFmtId="3" fontId="15" fillId="40" borderId="10" xfId="0" applyNumberFormat="1" applyFont="1" applyFill="1" applyBorder="1" applyAlignment="1">
      <alignment horizontal="right" vertical="top" wrapText="1"/>
    </xf>
    <xf numFmtId="3" fontId="12" fillId="41" borderId="10" xfId="0" applyNumberFormat="1" applyFont="1" applyFill="1" applyBorder="1" applyAlignment="1">
      <alignment horizontal="right" vertical="top" wrapText="1"/>
    </xf>
    <xf numFmtId="3" fontId="16" fillId="41" borderId="16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right" vertical="top" wrapText="1"/>
    </xf>
    <xf numFmtId="167" fontId="10" fillId="0" borderId="10" xfId="61" applyNumberFormat="1" applyFont="1" applyBorder="1" applyAlignment="1">
      <alignment/>
    </xf>
    <xf numFmtId="3" fontId="12" fillId="40" borderId="15" xfId="0" applyNumberFormat="1" applyFont="1" applyFill="1" applyBorder="1" applyAlignment="1">
      <alignment horizontal="right" vertical="top" wrapText="1"/>
    </xf>
    <xf numFmtId="0" fontId="12" fillId="0" borderId="0" xfId="92" applyFont="1" applyAlignment="1">
      <alignment horizontal="left"/>
      <protection/>
    </xf>
    <xf numFmtId="3" fontId="15" fillId="0" borderId="16" xfId="0" applyNumberFormat="1" applyFont="1" applyBorder="1" applyAlignment="1">
      <alignment horizontal="right" vertical="top" wrapText="1"/>
    </xf>
    <xf numFmtId="3" fontId="15" fillId="44" borderId="17" xfId="0" applyNumberFormat="1" applyFont="1" applyFill="1" applyBorder="1" applyAlignment="1">
      <alignment horizontal="right" vertical="top" wrapText="1"/>
    </xf>
    <xf numFmtId="3" fontId="15" fillId="44" borderId="18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16" fillId="39" borderId="10" xfId="0" applyFont="1" applyFill="1" applyBorder="1" applyAlignment="1">
      <alignment/>
    </xf>
    <xf numFmtId="0" fontId="21" fillId="39" borderId="10" xfId="0" applyFont="1" applyFill="1" applyBorder="1" applyAlignment="1">
      <alignment/>
    </xf>
    <xf numFmtId="0" fontId="16" fillId="39" borderId="0" xfId="0" applyFont="1" applyFill="1" applyBorder="1" applyAlignment="1">
      <alignment/>
    </xf>
    <xf numFmtId="0" fontId="16" fillId="44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5" fillId="45" borderId="12" xfId="0" applyFont="1" applyFill="1" applyBorder="1" applyAlignment="1">
      <alignment horizontal="left" vertical="top" wrapText="1"/>
    </xf>
    <xf numFmtId="3" fontId="15" fillId="45" borderId="15" xfId="0" applyNumberFormat="1" applyFont="1" applyFill="1" applyBorder="1" applyAlignment="1">
      <alignment horizontal="right" vertical="top" wrapText="1"/>
    </xf>
    <xf numFmtId="3" fontId="15" fillId="45" borderId="10" xfId="0" applyNumberFormat="1" applyFont="1" applyFill="1" applyBorder="1" applyAlignment="1">
      <alignment horizontal="right" vertical="top" wrapText="1"/>
    </xf>
    <xf numFmtId="0" fontId="15" fillId="45" borderId="19" xfId="0" applyFont="1" applyFill="1" applyBorder="1" applyAlignment="1">
      <alignment horizontal="left" vertical="top" wrapText="1"/>
    </xf>
    <xf numFmtId="3" fontId="15" fillId="45" borderId="20" xfId="0" applyNumberFormat="1" applyFont="1" applyFill="1" applyBorder="1" applyAlignment="1">
      <alignment horizontal="right" vertical="top" wrapText="1"/>
    </xf>
    <xf numFmtId="3" fontId="15" fillId="45" borderId="21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left" vertical="top" wrapText="1"/>
    </xf>
    <xf numFmtId="3" fontId="12" fillId="39" borderId="15" xfId="0" applyNumberFormat="1" applyFont="1" applyFill="1" applyBorder="1" applyAlignment="1">
      <alignment horizontal="right" vertical="top" wrapText="1"/>
    </xf>
    <xf numFmtId="3" fontId="12" fillId="46" borderId="10" xfId="0" applyNumberFormat="1" applyFont="1" applyFill="1" applyBorder="1" applyAlignment="1">
      <alignment horizontal="right" vertical="top" wrapText="1"/>
    </xf>
    <xf numFmtId="0" fontId="15" fillId="41" borderId="12" xfId="0" applyFont="1" applyFill="1" applyBorder="1" applyAlignment="1">
      <alignment horizontal="left" vertical="top" wrapText="1"/>
    </xf>
    <xf numFmtId="3" fontId="15" fillId="41" borderId="15" xfId="0" applyNumberFormat="1" applyFont="1" applyFill="1" applyBorder="1" applyAlignment="1">
      <alignment horizontal="right" vertical="top" wrapText="1"/>
    </xf>
    <xf numFmtId="0" fontId="15" fillId="41" borderId="13" xfId="0" applyFont="1" applyFill="1" applyBorder="1" applyAlignment="1">
      <alignment horizontal="left" vertical="top" wrapText="1"/>
    </xf>
    <xf numFmtId="3" fontId="15" fillId="41" borderId="22" xfId="0" applyNumberFormat="1" applyFont="1" applyFill="1" applyBorder="1" applyAlignment="1">
      <alignment horizontal="right" vertical="top" wrapText="1"/>
    </xf>
    <xf numFmtId="3" fontId="15" fillId="41" borderId="16" xfId="0" applyNumberFormat="1" applyFont="1" applyFill="1" applyBorder="1" applyAlignment="1">
      <alignment horizontal="right" vertical="top" wrapText="1"/>
    </xf>
    <xf numFmtId="0" fontId="16" fillId="0" borderId="23" xfId="0" applyFont="1" applyBorder="1" applyAlignment="1">
      <alignment/>
    </xf>
    <xf numFmtId="3" fontId="16" fillId="0" borderId="0" xfId="0" applyNumberFormat="1" applyFont="1" applyAlignment="1">
      <alignment/>
    </xf>
    <xf numFmtId="0" fontId="10" fillId="0" borderId="0" xfId="92" applyFont="1" applyAlignment="1">
      <alignment horizontal="left"/>
      <protection/>
    </xf>
    <xf numFmtId="0" fontId="11" fillId="0" borderId="10" xfId="92" applyFont="1" applyBorder="1">
      <alignment/>
      <protection/>
    </xf>
    <xf numFmtId="167" fontId="10" fillId="0" borderId="16" xfId="40" applyNumberFormat="1" applyFont="1" applyBorder="1" applyAlignment="1">
      <alignment/>
    </xf>
    <xf numFmtId="0" fontId="15" fillId="46" borderId="10" xfId="0" applyFont="1" applyFill="1" applyBorder="1" applyAlignment="1">
      <alignment horizontal="center" vertical="center" wrapText="1"/>
    </xf>
    <xf numFmtId="0" fontId="15" fillId="46" borderId="10" xfId="97" applyFont="1" applyFill="1" applyBorder="1" applyAlignment="1">
      <alignment horizontal="center" vertical="center" wrapText="1"/>
      <protection/>
    </xf>
    <xf numFmtId="0" fontId="15" fillId="46" borderId="12" xfId="97" applyFont="1" applyFill="1" applyBorder="1" applyAlignment="1">
      <alignment horizontal="center" vertical="center" wrapText="1"/>
      <protection/>
    </xf>
    <xf numFmtId="3" fontId="15" fillId="46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13" fillId="0" borderId="0" xfId="92" applyFont="1">
      <alignment/>
      <protection/>
    </xf>
    <xf numFmtId="0" fontId="6" fillId="39" borderId="0" xfId="92" applyFont="1" applyFill="1">
      <alignment/>
      <protection/>
    </xf>
    <xf numFmtId="0" fontId="11" fillId="0" borderId="16" xfId="0" applyFont="1" applyBorder="1" applyAlignment="1">
      <alignment/>
    </xf>
    <xf numFmtId="0" fontId="11" fillId="0" borderId="10" xfId="114" applyFont="1" applyBorder="1">
      <alignment/>
      <protection/>
    </xf>
    <xf numFmtId="167" fontId="8" fillId="42" borderId="10" xfId="61" applyNumberFormat="1" applyFont="1" applyFill="1" applyBorder="1" applyAlignment="1">
      <alignment/>
    </xf>
    <xf numFmtId="0" fontId="11" fillId="0" borderId="16" xfId="0" applyFont="1" applyBorder="1" applyAlignment="1">
      <alignment wrapText="1"/>
    </xf>
    <xf numFmtId="0" fontId="82" fillId="0" borderId="0" xfId="92" applyFont="1" applyAlignment="1">
      <alignment vertical="center"/>
      <protection/>
    </xf>
    <xf numFmtId="0" fontId="82" fillId="0" borderId="0" xfId="92" applyFont="1">
      <alignment/>
      <protection/>
    </xf>
    <xf numFmtId="0" fontId="82" fillId="0" borderId="10" xfId="92" applyFont="1" applyBorder="1" applyAlignment="1">
      <alignment vertical="center"/>
      <protection/>
    </xf>
    <xf numFmtId="0" fontId="82" fillId="0" borderId="10" xfId="92" applyFont="1" applyBorder="1" applyAlignment="1">
      <alignment vertical="center" wrapText="1"/>
      <protection/>
    </xf>
    <xf numFmtId="16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97" applyFont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4" fillId="46" borderId="0" xfId="0" applyFont="1" applyFill="1" applyAlignment="1">
      <alignment horizontal="center" vertical="top" wrapText="1"/>
    </xf>
    <xf numFmtId="0" fontId="3" fillId="22" borderId="10" xfId="0" applyFont="1" applyFill="1" applyBorder="1" applyAlignment="1">
      <alignment horizontal="left" vertical="top" wrapText="1"/>
    </xf>
    <xf numFmtId="3" fontId="12" fillId="22" borderId="10" xfId="0" applyNumberFormat="1" applyFont="1" applyFill="1" applyBorder="1" applyAlignment="1">
      <alignment horizontal="right" vertical="top" wrapText="1"/>
    </xf>
    <xf numFmtId="3" fontId="12" fillId="46" borderId="0" xfId="0" applyNumberFormat="1" applyFont="1" applyFill="1" applyAlignment="1">
      <alignment horizontal="right" vertical="top" wrapText="1"/>
    </xf>
    <xf numFmtId="0" fontId="16" fillId="46" borderId="0" xfId="0" applyFont="1" applyFill="1" applyAlignment="1">
      <alignment/>
    </xf>
    <xf numFmtId="173" fontId="0" fillId="46" borderId="0" xfId="0" applyNumberFormat="1" applyFill="1" applyAlignment="1">
      <alignment/>
    </xf>
    <xf numFmtId="0" fontId="0" fillId="46" borderId="0" xfId="0" applyFill="1" applyAlignment="1">
      <alignment/>
    </xf>
    <xf numFmtId="0" fontId="4" fillId="0" borderId="21" xfId="0" applyFont="1" applyBorder="1" applyAlignment="1">
      <alignment horizontal="center" vertical="top" wrapText="1"/>
    </xf>
    <xf numFmtId="0" fontId="3" fillId="40" borderId="19" xfId="0" applyFont="1" applyFill="1" applyBorder="1" applyAlignment="1">
      <alignment horizontal="left" vertical="top" wrapText="1"/>
    </xf>
    <xf numFmtId="3" fontId="12" fillId="40" borderId="21" xfId="0" applyNumberFormat="1" applyFont="1" applyFill="1" applyBorder="1" applyAlignment="1">
      <alignment horizontal="right" vertical="top" wrapText="1"/>
    </xf>
    <xf numFmtId="3" fontId="16" fillId="0" borderId="25" xfId="0" applyNumberFormat="1" applyFont="1" applyBorder="1" applyAlignment="1">
      <alignment/>
    </xf>
    <xf numFmtId="0" fontId="9" fillId="0" borderId="0" xfId="92" applyFont="1">
      <alignment/>
      <protection/>
    </xf>
    <xf numFmtId="166" fontId="20" fillId="0" borderId="10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3" fontId="16" fillId="0" borderId="26" xfId="0" applyNumberFormat="1" applyFont="1" applyBorder="1" applyAlignment="1">
      <alignment/>
    </xf>
    <xf numFmtId="0" fontId="4" fillId="0" borderId="0" xfId="100">
      <alignment/>
      <protection/>
    </xf>
    <xf numFmtId="0" fontId="3" fillId="0" borderId="0" xfId="100" applyFont="1">
      <alignment/>
      <protection/>
    </xf>
    <xf numFmtId="0" fontId="4" fillId="0" borderId="0" xfId="112">
      <alignment/>
      <protection/>
    </xf>
    <xf numFmtId="0" fontId="12" fillId="0" borderId="0" xfId="100" applyFont="1">
      <alignment/>
      <protection/>
    </xf>
    <xf numFmtId="0" fontId="12" fillId="0" borderId="0" xfId="112" applyFont="1">
      <alignment/>
      <protection/>
    </xf>
    <xf numFmtId="0" fontId="0" fillId="0" borderId="0" xfId="115">
      <alignment/>
      <protection/>
    </xf>
    <xf numFmtId="0" fontId="4" fillId="44" borderId="27" xfId="100" applyFill="1" applyBorder="1">
      <alignment/>
      <protection/>
    </xf>
    <xf numFmtId="0" fontId="4" fillId="0" borderId="27" xfId="100" applyBorder="1">
      <alignment/>
      <protection/>
    </xf>
    <xf numFmtId="167" fontId="4" fillId="0" borderId="27" xfId="40" applyNumberFormat="1" applyFont="1" applyBorder="1" applyAlignment="1">
      <alignment/>
    </xf>
    <xf numFmtId="167" fontId="4" fillId="39" borderId="27" xfId="40" applyNumberFormat="1" applyFont="1" applyFill="1" applyBorder="1" applyAlignment="1">
      <alignment/>
    </xf>
    <xf numFmtId="0" fontId="4" fillId="44" borderId="10" xfId="100" applyFill="1" applyBorder="1">
      <alignment/>
      <protection/>
    </xf>
    <xf numFmtId="167" fontId="4" fillId="44" borderId="10" xfId="40" applyNumberFormat="1" applyFont="1" applyFill="1" applyBorder="1" applyAlignment="1">
      <alignment/>
    </xf>
    <xf numFmtId="167" fontId="4" fillId="0" borderId="0" xfId="100" applyNumberFormat="1">
      <alignment/>
      <protection/>
    </xf>
    <xf numFmtId="0" fontId="4" fillId="0" borderId="21" xfId="100" applyBorder="1">
      <alignment/>
      <protection/>
    </xf>
    <xf numFmtId="0" fontId="4" fillId="47" borderId="10" xfId="100" applyFill="1" applyBorder="1">
      <alignment/>
      <protection/>
    </xf>
    <xf numFmtId="167" fontId="4" fillId="47" borderId="10" xfId="40" applyNumberFormat="1" applyFont="1" applyFill="1" applyBorder="1" applyAlignment="1">
      <alignment/>
    </xf>
    <xf numFmtId="167" fontId="4" fillId="0" borderId="0" xfId="40" applyNumberFormat="1" applyFont="1" applyBorder="1" applyAlignment="1">
      <alignment/>
    </xf>
    <xf numFmtId="167" fontId="4" fillId="0" borderId="0" xfId="40" applyNumberFormat="1" applyFont="1" applyAlignment="1">
      <alignment/>
    </xf>
    <xf numFmtId="0" fontId="5" fillId="0" borderId="0" xfId="0" applyFont="1" applyAlignment="1">
      <alignment/>
    </xf>
    <xf numFmtId="0" fontId="23" fillId="46" borderId="10" xfId="97" applyFont="1" applyFill="1" applyBorder="1" applyAlignment="1">
      <alignment horizontal="center" vertical="center" wrapText="1"/>
      <protection/>
    </xf>
    <xf numFmtId="3" fontId="16" fillId="46" borderId="26" xfId="0" applyNumberFormat="1" applyFont="1" applyFill="1" applyBorder="1" applyAlignment="1">
      <alignment/>
    </xf>
    <xf numFmtId="3" fontId="16" fillId="46" borderId="25" xfId="0" applyNumberFormat="1" applyFont="1" applyFill="1" applyBorder="1" applyAlignment="1">
      <alignment/>
    </xf>
    <xf numFmtId="3" fontId="15" fillId="44" borderId="28" xfId="0" applyNumberFormat="1" applyFont="1" applyFill="1" applyBorder="1" applyAlignment="1">
      <alignment horizontal="right" vertical="top" wrapText="1"/>
    </xf>
    <xf numFmtId="3" fontId="15" fillId="44" borderId="29" xfId="0" applyNumberFormat="1" applyFont="1" applyFill="1" applyBorder="1" applyAlignment="1">
      <alignment horizontal="right" vertical="top" wrapText="1"/>
    </xf>
    <xf numFmtId="0" fontId="83" fillId="0" borderId="10" xfId="92" applyFont="1" applyBorder="1" applyAlignment="1">
      <alignment vertical="center"/>
      <protection/>
    </xf>
    <xf numFmtId="167" fontId="10" fillId="0" borderId="10" xfId="61" applyNumberFormat="1" applyFont="1" applyBorder="1" applyAlignment="1">
      <alignment vertical="center"/>
    </xf>
    <xf numFmtId="3" fontId="22" fillId="0" borderId="26" xfId="0" applyNumberFormat="1" applyFont="1" applyBorder="1" applyAlignment="1">
      <alignment/>
    </xf>
    <xf numFmtId="167" fontId="83" fillId="0" borderId="10" xfId="4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11" fillId="0" borderId="16" xfId="92" applyFont="1" applyBorder="1">
      <alignment/>
      <protection/>
    </xf>
    <xf numFmtId="167" fontId="8" fillId="0" borderId="10" xfId="61" applyNumberFormat="1" applyFont="1" applyFill="1" applyBorder="1" applyAlignment="1">
      <alignment/>
    </xf>
    <xf numFmtId="167" fontId="8" fillId="0" borderId="21" xfId="61" applyNumberFormat="1" applyFont="1" applyFill="1" applyBorder="1" applyAlignment="1">
      <alignment/>
    </xf>
    <xf numFmtId="167" fontId="10" fillId="0" borderId="10" xfId="61" applyNumberFormat="1" applyFont="1" applyFill="1" applyBorder="1" applyAlignment="1">
      <alignment/>
    </xf>
    <xf numFmtId="0" fontId="65" fillId="0" borderId="21" xfId="92" applyBorder="1">
      <alignment/>
      <protection/>
    </xf>
    <xf numFmtId="167" fontId="10" fillId="0" borderId="10" xfId="40" applyNumberFormat="1" applyFont="1" applyBorder="1" applyAlignment="1">
      <alignment/>
    </xf>
    <xf numFmtId="167" fontId="10" fillId="0" borderId="21" xfId="61" applyNumberFormat="1" applyFont="1" applyFill="1" applyBorder="1" applyAlignment="1">
      <alignment/>
    </xf>
    <xf numFmtId="0" fontId="13" fillId="0" borderId="0" xfId="92" applyFont="1" applyBorder="1">
      <alignment/>
      <protection/>
    </xf>
    <xf numFmtId="0" fontId="6" fillId="39" borderId="0" xfId="92" applyFont="1" applyFill="1" applyBorder="1">
      <alignment/>
      <protection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top" wrapText="1"/>
    </xf>
    <xf numFmtId="3" fontId="12" fillId="44" borderId="18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3" fontId="15" fillId="44" borderId="30" xfId="0" applyNumberFormat="1" applyFont="1" applyFill="1" applyBorder="1" applyAlignment="1">
      <alignment horizontal="right" vertical="top" wrapText="1"/>
    </xf>
    <xf numFmtId="0" fontId="13" fillId="0" borderId="0" xfId="95" applyFont="1" applyBorder="1">
      <alignment/>
      <protection/>
    </xf>
    <xf numFmtId="0" fontId="24" fillId="0" borderId="0" xfId="93" applyFont="1">
      <alignment/>
      <protection/>
    </xf>
    <xf numFmtId="0" fontId="12" fillId="48" borderId="0" xfId="113" applyFont="1" applyFill="1" applyAlignment="1">
      <alignment wrapText="1"/>
      <protection/>
    </xf>
    <xf numFmtId="0" fontId="0" fillId="48" borderId="0" xfId="0" applyFill="1" applyAlignment="1">
      <alignment wrapText="1"/>
    </xf>
    <xf numFmtId="0" fontId="25" fillId="0" borderId="0" xfId="0" applyFont="1" applyAlignment="1">
      <alignment/>
    </xf>
    <xf numFmtId="0" fontId="9" fillId="0" borderId="0" xfId="92" applyFont="1" applyBorder="1">
      <alignment/>
      <protection/>
    </xf>
    <xf numFmtId="0" fontId="0" fillId="39" borderId="0" xfId="0" applyFill="1" applyBorder="1" applyAlignment="1">
      <alignment/>
    </xf>
    <xf numFmtId="166" fontId="20" fillId="0" borderId="10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3" fontId="15" fillId="41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39" borderId="10" xfId="0" applyFill="1" applyBorder="1" applyAlignment="1">
      <alignment/>
    </xf>
    <xf numFmtId="0" fontId="26" fillId="39" borderId="10" xfId="0" applyFont="1" applyFill="1" applyBorder="1" applyAlignment="1">
      <alignment/>
    </xf>
    <xf numFmtId="0" fontId="12" fillId="48" borderId="10" xfId="113" applyFont="1" applyFill="1" applyBorder="1" applyAlignment="1">
      <alignment wrapText="1"/>
      <protection/>
    </xf>
    <xf numFmtId="0" fontId="0" fillId="48" borderId="10" xfId="0" applyFill="1" applyBorder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0" fontId="3" fillId="45" borderId="12" xfId="0" applyFont="1" applyFill="1" applyBorder="1" applyAlignment="1">
      <alignment horizontal="left" vertical="top" wrapText="1"/>
    </xf>
    <xf numFmtId="3" fontId="3" fillId="45" borderId="10" xfId="0" applyNumberFormat="1" applyFont="1" applyFill="1" applyBorder="1" applyAlignment="1">
      <alignment horizontal="right" vertical="top" wrapText="1"/>
    </xf>
    <xf numFmtId="0" fontId="3" fillId="45" borderId="19" xfId="0" applyFont="1" applyFill="1" applyBorder="1" applyAlignment="1">
      <alignment horizontal="left" vertical="top" wrapText="1"/>
    </xf>
    <xf numFmtId="3" fontId="3" fillId="45" borderId="21" xfId="0" applyNumberFormat="1" applyFont="1" applyFill="1" applyBorder="1" applyAlignment="1">
      <alignment horizontal="right" vertical="top" wrapText="1"/>
    </xf>
    <xf numFmtId="3" fontId="4" fillId="39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4" fillId="40" borderId="10" xfId="0" applyNumberFormat="1" applyFont="1" applyFill="1" applyBorder="1" applyAlignment="1">
      <alignment horizontal="right" vertical="top" wrapText="1"/>
    </xf>
    <xf numFmtId="3" fontId="3" fillId="45" borderId="15" xfId="0" applyNumberFormat="1" applyFont="1" applyFill="1" applyBorder="1" applyAlignment="1">
      <alignment horizontal="right" vertical="top" wrapText="1"/>
    </xf>
    <xf numFmtId="3" fontId="3" fillId="41" borderId="10" xfId="0" applyNumberFormat="1" applyFont="1" applyFill="1" applyBorder="1" applyAlignment="1">
      <alignment horizontal="right" vertical="top" wrapText="1"/>
    </xf>
    <xf numFmtId="3" fontId="3" fillId="41" borderId="16" xfId="0" applyNumberFormat="1" applyFont="1" applyFill="1" applyBorder="1" applyAlignment="1">
      <alignment horizontal="right" vertical="top" wrapText="1"/>
    </xf>
    <xf numFmtId="0" fontId="0" fillId="0" borderId="23" xfId="0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0" xfId="92" applyFont="1" applyBorder="1">
      <alignment/>
      <protection/>
    </xf>
    <xf numFmtId="0" fontId="10" fillId="0" borderId="16" xfId="0" applyFont="1" applyBorder="1" applyAlignment="1">
      <alignment/>
    </xf>
    <xf numFmtId="167" fontId="10" fillId="0" borderId="16" xfId="61" applyNumberFormat="1" applyFont="1" applyBorder="1" applyAlignment="1">
      <alignment/>
    </xf>
    <xf numFmtId="0" fontId="10" fillId="0" borderId="10" xfId="92" applyFont="1" applyFill="1" applyBorder="1">
      <alignment/>
      <protection/>
    </xf>
    <xf numFmtId="0" fontId="27" fillId="0" borderId="0" xfId="92" applyFont="1">
      <alignment/>
      <protection/>
    </xf>
    <xf numFmtId="0" fontId="4" fillId="0" borderId="0" xfId="93">
      <alignment/>
      <protection/>
    </xf>
    <xf numFmtId="0" fontId="3" fillId="0" borderId="0" xfId="93" applyFont="1" applyAlignment="1">
      <alignment horizontal="left"/>
      <protection/>
    </xf>
    <xf numFmtId="0" fontId="3" fillId="0" borderId="0" xfId="93" applyFont="1">
      <alignment/>
      <protection/>
    </xf>
    <xf numFmtId="0" fontId="4" fillId="0" borderId="0" xfId="93" applyFont="1">
      <alignment/>
      <protection/>
    </xf>
    <xf numFmtId="0" fontId="12" fillId="0" borderId="0" xfId="113" applyFont="1">
      <alignment/>
      <protection/>
    </xf>
    <xf numFmtId="0" fontId="28" fillId="44" borderId="31" xfId="0" applyFont="1" applyFill="1" applyBorder="1" applyAlignment="1">
      <alignment/>
    </xf>
    <xf numFmtId="0" fontId="28" fillId="44" borderId="32" xfId="0" applyFont="1" applyFill="1" applyBorder="1" applyAlignment="1">
      <alignment/>
    </xf>
    <xf numFmtId="0" fontId="28" fillId="44" borderId="31" xfId="93" applyFont="1" applyFill="1" applyBorder="1">
      <alignment/>
      <protection/>
    </xf>
    <xf numFmtId="0" fontId="28" fillId="44" borderId="32" xfId="0" applyFont="1" applyFill="1" applyBorder="1" applyAlignment="1">
      <alignment wrapText="1"/>
    </xf>
    <xf numFmtId="0" fontId="28" fillId="44" borderId="33" xfId="0" applyFont="1" applyFill="1" applyBorder="1" applyAlignment="1">
      <alignment/>
    </xf>
    <xf numFmtId="0" fontId="28" fillId="44" borderId="34" xfId="93" applyFont="1" applyFill="1" applyBorder="1">
      <alignment/>
      <protection/>
    </xf>
    <xf numFmtId="0" fontId="29" fillId="0" borderId="21" xfId="0" applyFont="1" applyBorder="1" applyAlignment="1">
      <alignment/>
    </xf>
    <xf numFmtId="167" fontId="30" fillId="0" borderId="21" xfId="40" applyNumberFormat="1" applyFont="1" applyBorder="1" applyAlignment="1">
      <alignment/>
    </xf>
    <xf numFmtId="167" fontId="29" fillId="0" borderId="21" xfId="40" applyNumberFormat="1" applyFont="1" applyBorder="1" applyAlignment="1">
      <alignment/>
    </xf>
    <xf numFmtId="167" fontId="29" fillId="0" borderId="19" xfId="40" applyNumberFormat="1" applyFont="1" applyBorder="1" applyAlignment="1">
      <alignment/>
    </xf>
    <xf numFmtId="0" fontId="29" fillId="0" borderId="16" xfId="0" applyFont="1" applyBorder="1" applyAlignment="1">
      <alignment/>
    </xf>
    <xf numFmtId="167" fontId="29" fillId="0" borderId="16" xfId="40" applyNumberFormat="1" applyFont="1" applyBorder="1" applyAlignment="1">
      <alignment/>
    </xf>
    <xf numFmtId="167" fontId="29" fillId="0" borderId="13" xfId="40" applyNumberFormat="1" applyFont="1" applyBorder="1" applyAlignment="1">
      <alignment/>
    </xf>
    <xf numFmtId="0" fontId="29" fillId="0" borderId="10" xfId="92" applyFont="1" applyBorder="1">
      <alignment/>
      <protection/>
    </xf>
    <xf numFmtId="167" fontId="29" fillId="0" borderId="10" xfId="61" applyNumberFormat="1" applyFont="1" applyBorder="1" applyAlignment="1">
      <alignment/>
    </xf>
    <xf numFmtId="0" fontId="29" fillId="0" borderId="16" xfId="92" applyFont="1" applyBorder="1">
      <alignment/>
      <protection/>
    </xf>
    <xf numFmtId="167" fontId="29" fillId="0" borderId="16" xfId="61" applyNumberFormat="1" applyFont="1" applyBorder="1" applyAlignment="1">
      <alignment/>
    </xf>
    <xf numFmtId="0" fontId="29" fillId="0" borderId="10" xfId="114" applyFont="1" applyBorder="1">
      <alignment/>
      <protection/>
    </xf>
    <xf numFmtId="167" fontId="28" fillId="0" borderId="21" xfId="40" applyNumberFormat="1" applyFont="1" applyBorder="1" applyAlignment="1">
      <alignment/>
    </xf>
    <xf numFmtId="167" fontId="11" fillId="0" borderId="16" xfId="40" applyNumberFormat="1" applyFont="1" applyBorder="1" applyAlignment="1">
      <alignment/>
    </xf>
    <xf numFmtId="167" fontId="11" fillId="0" borderId="10" xfId="61" applyNumberFormat="1" applyFont="1" applyBorder="1" applyAlignment="1">
      <alignment/>
    </xf>
    <xf numFmtId="167" fontId="11" fillId="0" borderId="13" xfId="40" applyNumberFormat="1" applyFont="1" applyBorder="1" applyAlignment="1">
      <alignment/>
    </xf>
    <xf numFmtId="3" fontId="11" fillId="46" borderId="10" xfId="0" applyNumberFormat="1" applyFont="1" applyFill="1" applyBorder="1" applyAlignment="1">
      <alignment horizontal="right" vertical="top" wrapText="1"/>
    </xf>
    <xf numFmtId="0" fontId="11" fillId="44" borderId="31" xfId="0" applyFont="1" applyFill="1" applyBorder="1" applyAlignment="1">
      <alignment/>
    </xf>
    <xf numFmtId="167" fontId="28" fillId="44" borderId="32" xfId="40" applyNumberFormat="1" applyFont="1" applyFill="1" applyBorder="1" applyAlignment="1">
      <alignment/>
    </xf>
    <xf numFmtId="0" fontId="11" fillId="0" borderId="0" xfId="0" applyFont="1" applyAlignment="1">
      <alignment/>
    </xf>
    <xf numFmtId="167" fontId="11" fillId="0" borderId="0" xfId="93" applyNumberFormat="1" applyFont="1">
      <alignment/>
      <protection/>
    </xf>
    <xf numFmtId="167" fontId="11" fillId="0" borderId="0" xfId="0" applyNumberFormat="1" applyFont="1" applyAlignment="1">
      <alignment/>
    </xf>
    <xf numFmtId="167" fontId="11" fillId="0" borderId="0" xfId="40" applyNumberFormat="1" applyFont="1" applyAlignment="1">
      <alignment/>
    </xf>
    <xf numFmtId="0" fontId="11" fillId="0" borderId="0" xfId="93" applyFont="1">
      <alignment/>
      <protection/>
    </xf>
    <xf numFmtId="0" fontId="28" fillId="0" borderId="0" xfId="93" applyFont="1">
      <alignment/>
      <protection/>
    </xf>
    <xf numFmtId="167" fontId="28" fillId="0" borderId="0" xfId="93" applyNumberFormat="1" applyFont="1">
      <alignment/>
      <protection/>
    </xf>
    <xf numFmtId="167" fontId="4" fillId="0" borderId="0" xfId="93" applyNumberFormat="1">
      <alignment/>
      <protection/>
    </xf>
    <xf numFmtId="0" fontId="4" fillId="0" borderId="0" xfId="112" applyFont="1">
      <alignment/>
      <protection/>
    </xf>
    <xf numFmtId="0" fontId="0" fillId="0" borderId="0" xfId="115" applyBorder="1">
      <alignment/>
      <protection/>
    </xf>
    <xf numFmtId="0" fontId="4" fillId="0" borderId="27" xfId="100" applyFont="1" applyBorder="1">
      <alignment/>
      <protection/>
    </xf>
    <xf numFmtId="0" fontId="4" fillId="0" borderId="27" xfId="100" applyFill="1" applyBorder="1">
      <alignment/>
      <protection/>
    </xf>
    <xf numFmtId="0" fontId="4" fillId="0" borderId="0" xfId="100" applyBorder="1">
      <alignment/>
      <protection/>
    </xf>
    <xf numFmtId="0" fontId="4" fillId="0" borderId="0" xfId="100" applyFont="1" applyBorder="1">
      <alignment/>
      <protection/>
    </xf>
    <xf numFmtId="0" fontId="4" fillId="0" borderId="0" xfId="87">
      <alignment/>
      <protection/>
    </xf>
    <xf numFmtId="0" fontId="3" fillId="0" borderId="0" xfId="87" applyFont="1">
      <alignment/>
      <protection/>
    </xf>
    <xf numFmtId="0" fontId="21" fillId="0" borderId="16" xfId="87" applyFont="1" applyBorder="1" applyAlignment="1">
      <alignment horizontal="center"/>
      <protection/>
    </xf>
    <xf numFmtId="0" fontId="21" fillId="0" borderId="22" xfId="87" applyFont="1" applyBorder="1" applyAlignment="1">
      <alignment horizontal="center"/>
      <protection/>
    </xf>
    <xf numFmtId="0" fontId="16" fillId="0" borderId="27" xfId="87" applyFont="1" applyBorder="1">
      <alignment/>
      <protection/>
    </xf>
    <xf numFmtId="0" fontId="16" fillId="0" borderId="35" xfId="87" applyFont="1" applyBorder="1">
      <alignment/>
      <protection/>
    </xf>
    <xf numFmtId="0" fontId="21" fillId="0" borderId="35" xfId="87" applyFont="1" applyBorder="1" applyAlignment="1">
      <alignment horizontal="center"/>
      <protection/>
    </xf>
    <xf numFmtId="0" fontId="21" fillId="0" borderId="21" xfId="87" applyFont="1" applyBorder="1" applyAlignment="1">
      <alignment horizontal="center"/>
      <protection/>
    </xf>
    <xf numFmtId="0" fontId="21" fillId="0" borderId="20" xfId="87" applyFont="1" applyBorder="1" applyAlignment="1">
      <alignment horizontal="center"/>
      <protection/>
    </xf>
    <xf numFmtId="0" fontId="0" fillId="0" borderId="10" xfId="87" applyFont="1" applyBorder="1" applyAlignment="1">
      <alignment horizontal="center"/>
      <protection/>
    </xf>
    <xf numFmtId="0" fontId="0" fillId="0" borderId="15" xfId="87" applyFont="1" applyBorder="1">
      <alignment/>
      <protection/>
    </xf>
    <xf numFmtId="167" fontId="0" fillId="0" borderId="15" xfId="52" applyNumberFormat="1" applyFont="1" applyBorder="1" applyAlignment="1">
      <alignment horizontal="right"/>
    </xf>
    <xf numFmtId="167" fontId="0" fillId="0" borderId="10" xfId="52" applyNumberFormat="1" applyFont="1" applyBorder="1" applyAlignment="1">
      <alignment horizontal="right"/>
    </xf>
    <xf numFmtId="0" fontId="32" fillId="0" borderId="10" xfId="87" applyFont="1" applyBorder="1" applyAlignment="1">
      <alignment horizontal="center"/>
      <protection/>
    </xf>
    <xf numFmtId="0" fontId="32" fillId="0" borderId="10" xfId="87" applyFont="1" applyBorder="1">
      <alignment/>
      <protection/>
    </xf>
    <xf numFmtId="167" fontId="32" fillId="0" borderId="10" xfId="52" applyNumberFormat="1" applyFont="1" applyBorder="1" applyAlignment="1">
      <alignment horizontal="right"/>
    </xf>
    <xf numFmtId="167" fontId="12" fillId="0" borderId="0" xfId="40" applyNumberFormat="1" applyFont="1" applyAlignment="1">
      <alignment/>
    </xf>
    <xf numFmtId="0" fontId="28" fillId="42" borderId="10" xfId="93" applyFont="1" applyFill="1" applyBorder="1">
      <alignment/>
      <protection/>
    </xf>
    <xf numFmtId="167" fontId="11" fillId="42" borderId="10" xfId="40" applyNumberFormat="1" applyFont="1" applyFill="1" applyBorder="1" applyAlignment="1">
      <alignment/>
    </xf>
    <xf numFmtId="0" fontId="11" fillId="42" borderId="27" xfId="93" applyFont="1" applyFill="1" applyBorder="1">
      <alignment/>
      <protection/>
    </xf>
    <xf numFmtId="0" fontId="11" fillId="0" borderId="10" xfId="93" applyFont="1" applyBorder="1" applyAlignment="1">
      <alignment horizontal="justify" wrapText="1"/>
      <protection/>
    </xf>
    <xf numFmtId="167" fontId="11" fillId="0" borderId="10" xfId="50" applyNumberFormat="1" applyFont="1" applyBorder="1" applyAlignment="1">
      <alignment horizontal="right" wrapText="1"/>
    </xf>
    <xf numFmtId="167" fontId="11" fillId="0" borderId="10" xfId="40" applyNumberFormat="1" applyFont="1" applyBorder="1" applyAlignment="1">
      <alignment/>
    </xf>
    <xf numFmtId="1" fontId="4" fillId="0" borderId="0" xfId="93" applyNumberFormat="1" applyFont="1">
      <alignment/>
      <protection/>
    </xf>
    <xf numFmtId="0" fontId="11" fillId="0" borderId="10" xfId="93" applyFont="1" applyFill="1" applyBorder="1" applyAlignment="1">
      <alignment horizontal="justify" wrapText="1"/>
      <protection/>
    </xf>
    <xf numFmtId="167" fontId="11" fillId="0" borderId="10" xfId="50" applyNumberFormat="1" applyFont="1" applyFill="1" applyBorder="1" applyAlignment="1">
      <alignment horizontal="right" wrapText="1"/>
    </xf>
    <xf numFmtId="0" fontId="28" fillId="49" borderId="10" xfId="93" applyFont="1" applyFill="1" applyBorder="1" applyAlignment="1">
      <alignment horizontal="justify" wrapText="1"/>
      <protection/>
    </xf>
    <xf numFmtId="167" fontId="11" fillId="49" borderId="10" xfId="50" applyNumberFormat="1" applyFont="1" applyFill="1" applyBorder="1" applyAlignment="1">
      <alignment horizontal="right" wrapText="1"/>
    </xf>
    <xf numFmtId="167" fontId="11" fillId="49" borderId="10" xfId="40" applyNumberFormat="1" applyFont="1" applyFill="1" applyBorder="1" applyAlignment="1">
      <alignment horizontal="right" wrapText="1"/>
    </xf>
    <xf numFmtId="0" fontId="0" fillId="0" borderId="0" xfId="115" applyFill="1" applyBorder="1">
      <alignment/>
      <protection/>
    </xf>
    <xf numFmtId="0" fontId="28" fillId="49" borderId="10" xfId="93" applyFont="1" applyFill="1" applyBorder="1" applyAlignment="1">
      <alignment wrapText="1"/>
      <protection/>
    </xf>
    <xf numFmtId="167" fontId="28" fillId="49" borderId="10" xfId="50" applyNumberFormat="1" applyFont="1" applyFill="1" applyBorder="1" applyAlignment="1">
      <alignment horizontal="right" wrapText="1"/>
    </xf>
    <xf numFmtId="167" fontId="28" fillId="49" borderId="10" xfId="40" applyNumberFormat="1" applyFont="1" applyFill="1" applyBorder="1" applyAlignment="1">
      <alignment horizontal="right" wrapText="1"/>
    </xf>
    <xf numFmtId="1" fontId="4" fillId="0" borderId="0" xfId="93" applyNumberFormat="1">
      <alignment/>
      <protection/>
    </xf>
    <xf numFmtId="0" fontId="0" fillId="39" borderId="0" xfId="115" applyFont="1" applyFill="1" applyBorder="1">
      <alignment/>
      <protection/>
    </xf>
    <xf numFmtId="0" fontId="11" fillId="39" borderId="10" xfId="93" applyFont="1" applyFill="1" applyBorder="1" applyAlignment="1">
      <alignment wrapText="1"/>
      <protection/>
    </xf>
    <xf numFmtId="167" fontId="11" fillId="39" borderId="10" xfId="50" applyNumberFormat="1" applyFont="1" applyFill="1" applyBorder="1" applyAlignment="1">
      <alignment horizontal="right" wrapText="1"/>
    </xf>
    <xf numFmtId="167" fontId="11" fillId="39" borderId="10" xfId="40" applyNumberFormat="1" applyFont="1" applyFill="1" applyBorder="1" applyAlignment="1">
      <alignment horizontal="right" wrapText="1"/>
    </xf>
    <xf numFmtId="1" fontId="4" fillId="39" borderId="0" xfId="93" applyNumberFormat="1" applyFont="1" applyFill="1">
      <alignment/>
      <protection/>
    </xf>
    <xf numFmtId="0" fontId="4" fillId="39" borderId="0" xfId="93" applyFont="1" applyFill="1">
      <alignment/>
      <protection/>
    </xf>
    <xf numFmtId="0" fontId="11" fillId="0" borderId="10" xfId="93" applyFont="1" applyBorder="1" applyAlignment="1">
      <alignment wrapText="1"/>
      <protection/>
    </xf>
    <xf numFmtId="167" fontId="28" fillId="0" borderId="10" xfId="50" applyNumberFormat="1" applyFont="1" applyBorder="1" applyAlignment="1">
      <alignment horizontal="right" wrapText="1"/>
    </xf>
    <xf numFmtId="0" fontId="28" fillId="42" borderId="10" xfId="93" applyFont="1" applyFill="1" applyBorder="1" applyAlignment="1">
      <alignment wrapText="1"/>
      <protection/>
    </xf>
    <xf numFmtId="167" fontId="28" fillId="42" borderId="10" xfId="50" applyNumberFormat="1" applyFont="1" applyFill="1" applyBorder="1" applyAlignment="1">
      <alignment horizontal="right" wrapText="1"/>
    </xf>
    <xf numFmtId="167" fontId="28" fillId="42" borderId="10" xfId="40" applyNumberFormat="1" applyFont="1" applyFill="1" applyBorder="1" applyAlignment="1">
      <alignment horizontal="right" wrapText="1"/>
    </xf>
    <xf numFmtId="0" fontId="11" fillId="0" borderId="10" xfId="93" applyFont="1" applyFill="1" applyBorder="1" applyAlignment="1">
      <alignment wrapText="1"/>
      <protection/>
    </xf>
    <xf numFmtId="169" fontId="34" fillId="0" borderId="10" xfId="116" applyNumberFormat="1" applyFont="1" applyFill="1" applyBorder="1" applyAlignment="1">
      <alignment horizontal="left" vertical="center" wrapText="1"/>
      <protection/>
    </xf>
    <xf numFmtId="167" fontId="34" fillId="0" borderId="10" xfId="50" applyNumberFormat="1" applyFont="1" applyFill="1" applyBorder="1" applyAlignment="1">
      <alignment horizontal="right" vertical="center" wrapText="1"/>
    </xf>
    <xf numFmtId="0" fontId="32" fillId="0" borderId="0" xfId="115" applyFont="1" applyFill="1" applyBorder="1">
      <alignment/>
      <protection/>
    </xf>
    <xf numFmtId="169" fontId="35" fillId="49" borderId="10" xfId="116" applyNumberFormat="1" applyFont="1" applyFill="1" applyBorder="1" applyAlignment="1">
      <alignment horizontal="left" vertical="center" wrapText="1"/>
      <protection/>
    </xf>
    <xf numFmtId="167" fontId="35" fillId="49" borderId="10" xfId="50" applyNumberFormat="1" applyFont="1" applyFill="1" applyBorder="1" applyAlignment="1">
      <alignment horizontal="right" vertical="center" wrapText="1"/>
    </xf>
    <xf numFmtId="167" fontId="35" fillId="49" borderId="10" xfId="40" applyNumberFormat="1" applyFont="1" applyFill="1" applyBorder="1" applyAlignment="1">
      <alignment horizontal="right" vertical="center" wrapText="1"/>
    </xf>
    <xf numFmtId="1" fontId="3" fillId="0" borderId="0" xfId="93" applyNumberFormat="1" applyFont="1">
      <alignment/>
      <protection/>
    </xf>
    <xf numFmtId="0" fontId="0" fillId="0" borderId="0" xfId="115" applyFont="1" applyFill="1" applyBorder="1">
      <alignment/>
      <protection/>
    </xf>
    <xf numFmtId="167" fontId="35" fillId="0" borderId="10" xfId="50" applyNumberFormat="1" applyFont="1" applyFill="1" applyBorder="1" applyAlignment="1">
      <alignment horizontal="right" vertical="center" wrapText="1"/>
    </xf>
    <xf numFmtId="169" fontId="35" fillId="42" borderId="10" xfId="116" applyNumberFormat="1" applyFont="1" applyFill="1" applyBorder="1" applyAlignment="1">
      <alignment horizontal="left" vertical="center" wrapText="1"/>
      <protection/>
    </xf>
    <xf numFmtId="167" fontId="35" fillId="42" borderId="10" xfId="50" applyNumberFormat="1" applyFont="1" applyFill="1" applyBorder="1" applyAlignment="1">
      <alignment horizontal="right" vertical="center" wrapText="1"/>
    </xf>
    <xf numFmtId="167" fontId="35" fillId="42" borderId="10" xfId="40" applyNumberFormat="1" applyFont="1" applyFill="1" applyBorder="1" applyAlignment="1">
      <alignment horizontal="right" vertical="center" wrapText="1"/>
    </xf>
    <xf numFmtId="0" fontId="10" fillId="42" borderId="10" xfId="92" applyFont="1" applyFill="1" applyBorder="1" applyAlignment="1">
      <alignment wrapText="1"/>
      <protection/>
    </xf>
    <xf numFmtId="0" fontId="36" fillId="3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10" fillId="0" borderId="0" xfId="111" applyFont="1">
      <alignment/>
      <protection/>
    </xf>
    <xf numFmtId="0" fontId="5" fillId="0" borderId="0" xfId="86">
      <alignment/>
      <protection/>
    </xf>
    <xf numFmtId="0" fontId="8" fillId="0" borderId="0" xfId="111" applyFont="1">
      <alignment/>
      <protection/>
    </xf>
    <xf numFmtId="0" fontId="5" fillId="0" borderId="0" xfId="110" applyFont="1">
      <alignment/>
      <protection/>
    </xf>
    <xf numFmtId="0" fontId="10" fillId="0" borderId="0" xfId="86" applyFont="1" applyAlignment="1">
      <alignment horizontal="center"/>
      <protection/>
    </xf>
    <xf numFmtId="0" fontId="10" fillId="0" borderId="0" xfId="86" applyFont="1">
      <alignment/>
      <protection/>
    </xf>
    <xf numFmtId="0" fontId="32" fillId="0" borderId="0" xfId="117" applyFont="1">
      <alignment/>
      <protection/>
    </xf>
    <xf numFmtId="0" fontId="5" fillId="0" borderId="0" xfId="86" applyProtection="1">
      <alignment/>
      <protection locked="0"/>
    </xf>
    <xf numFmtId="0" fontId="9" fillId="0" borderId="13" xfId="86" applyFont="1" applyBorder="1">
      <alignment/>
      <protection/>
    </xf>
    <xf numFmtId="0" fontId="5" fillId="0" borderId="16" xfId="86" applyBorder="1" applyAlignment="1">
      <alignment horizontal="center"/>
      <protection/>
    </xf>
    <xf numFmtId="0" fontId="9" fillId="0" borderId="36" xfId="86" applyFont="1" applyBorder="1">
      <alignment/>
      <protection/>
    </xf>
    <xf numFmtId="0" fontId="9" fillId="0" borderId="37" xfId="86" applyFont="1" applyBorder="1">
      <alignment/>
      <protection/>
    </xf>
    <xf numFmtId="3" fontId="9" fillId="7" borderId="33" xfId="49" applyNumberFormat="1" applyFont="1" applyFill="1" applyBorder="1" applyAlignment="1" applyProtection="1">
      <alignment/>
      <protection/>
    </xf>
    <xf numFmtId="0" fontId="5" fillId="0" borderId="37" xfId="86" applyBorder="1">
      <alignment/>
      <protection/>
    </xf>
    <xf numFmtId="0" fontId="5" fillId="39" borderId="33" xfId="86" applyFill="1" applyBorder="1">
      <alignment/>
      <protection/>
    </xf>
    <xf numFmtId="0" fontId="9" fillId="0" borderId="38" xfId="86" applyFont="1" applyBorder="1">
      <alignment/>
      <protection/>
    </xf>
    <xf numFmtId="3" fontId="9" fillId="7" borderId="34" xfId="49" applyNumberFormat="1" applyFont="1" applyFill="1" applyBorder="1" applyAlignment="1" applyProtection="1">
      <alignment/>
      <protection/>
    </xf>
    <xf numFmtId="0" fontId="5" fillId="48" borderId="33" xfId="86" applyFont="1" applyFill="1" applyBorder="1">
      <alignment/>
      <protection/>
    </xf>
    <xf numFmtId="0" fontId="37" fillId="0" borderId="24" xfId="109" applyFont="1" applyFill="1" applyBorder="1">
      <alignment/>
      <protection/>
    </xf>
    <xf numFmtId="3" fontId="5" fillId="48" borderId="39" xfId="49" applyNumberFormat="1" applyFont="1" applyFill="1" applyBorder="1" applyAlignment="1" applyProtection="1">
      <alignment/>
      <protection/>
    </xf>
    <xf numFmtId="167" fontId="11" fillId="0" borderId="35" xfId="49" applyNumberFormat="1" applyFont="1" applyFill="1" applyBorder="1" applyAlignment="1" applyProtection="1">
      <alignment/>
      <protection/>
    </xf>
    <xf numFmtId="0" fontId="5" fillId="0" borderId="24" xfId="86" applyFill="1" applyBorder="1">
      <alignment/>
      <protection/>
    </xf>
    <xf numFmtId="3" fontId="5" fillId="0" borderId="39" xfId="49" applyNumberFormat="1" applyFont="1" applyFill="1" applyBorder="1" applyAlignment="1" applyProtection="1">
      <alignment/>
      <protection/>
    </xf>
    <xf numFmtId="3" fontId="5" fillId="0" borderId="27" xfId="49" applyNumberFormat="1" applyFont="1" applyFill="1" applyBorder="1" applyAlignment="1" applyProtection="1">
      <alignment/>
      <protection/>
    </xf>
    <xf numFmtId="3" fontId="5" fillId="0" borderId="40" xfId="49" applyNumberFormat="1" applyFont="1" applyFill="1" applyBorder="1" applyAlignment="1" applyProtection="1">
      <alignment/>
      <protection/>
    </xf>
    <xf numFmtId="0" fontId="37" fillId="0" borderId="41" xfId="86" applyFont="1" applyFill="1" applyBorder="1">
      <alignment/>
      <protection/>
    </xf>
    <xf numFmtId="3" fontId="5" fillId="0" borderId="42" xfId="49" applyNumberFormat="1" applyFont="1" applyFill="1" applyBorder="1" applyAlignment="1" applyProtection="1">
      <alignment/>
      <protection/>
    </xf>
    <xf numFmtId="167" fontId="11" fillId="0" borderId="0" xfId="49" applyNumberFormat="1" applyFont="1" applyFill="1" applyBorder="1" applyAlignment="1" applyProtection="1">
      <alignment/>
      <protection/>
    </xf>
    <xf numFmtId="3" fontId="37" fillId="0" borderId="43" xfId="49" applyNumberFormat="1" applyFont="1" applyFill="1" applyBorder="1" applyAlignment="1" applyProtection="1">
      <alignment/>
      <protection/>
    </xf>
    <xf numFmtId="167" fontId="5" fillId="0" borderId="0" xfId="49" applyNumberFormat="1" applyFont="1" applyFill="1" applyBorder="1" applyAlignment="1" applyProtection="1">
      <alignment/>
      <protection/>
    </xf>
    <xf numFmtId="0" fontId="9" fillId="0" borderId="38" xfId="86" applyFont="1" applyFill="1" applyBorder="1">
      <alignment/>
      <protection/>
    </xf>
    <xf numFmtId="3" fontId="9" fillId="42" borderId="34" xfId="49" applyNumberFormat="1" applyFont="1" applyFill="1" applyBorder="1" applyAlignment="1" applyProtection="1">
      <alignment/>
      <protection/>
    </xf>
    <xf numFmtId="167" fontId="9" fillId="0" borderId="37" xfId="49" applyNumberFormat="1" applyFont="1" applyFill="1" applyBorder="1" applyAlignment="1" applyProtection="1">
      <alignment/>
      <protection/>
    </xf>
    <xf numFmtId="0" fontId="9" fillId="0" borderId="33" xfId="86" applyFont="1" applyFill="1" applyBorder="1" applyProtection="1">
      <alignment/>
      <protection locked="0"/>
    </xf>
    <xf numFmtId="0" fontId="5" fillId="0" borderId="44" xfId="86" applyFont="1" applyFill="1" applyBorder="1">
      <alignment/>
      <protection/>
    </xf>
    <xf numFmtId="167" fontId="11" fillId="48" borderId="27" xfId="49" applyNumberFormat="1" applyFont="1" applyFill="1" applyBorder="1" applyAlignment="1">
      <alignment/>
    </xf>
    <xf numFmtId="0" fontId="5" fillId="0" borderId="24" xfId="86" applyFill="1" applyBorder="1" applyProtection="1">
      <alignment/>
      <protection locked="0"/>
    </xf>
    <xf numFmtId="167" fontId="28" fillId="7" borderId="34" xfId="49" applyNumberFormat="1" applyFont="1" applyFill="1" applyBorder="1" applyAlignment="1">
      <alignment/>
    </xf>
    <xf numFmtId="167" fontId="28" fillId="42" borderId="34" xfId="49" applyNumberFormat="1" applyFont="1" applyFill="1" applyBorder="1" applyAlignment="1">
      <alignment/>
    </xf>
    <xf numFmtId="0" fontId="5" fillId="0" borderId="45" xfId="86" applyFont="1" applyFill="1" applyBorder="1">
      <alignment/>
      <protection/>
    </xf>
    <xf numFmtId="167" fontId="11" fillId="0" borderId="46" xfId="49" applyNumberFormat="1" applyFont="1" applyFill="1" applyBorder="1" applyAlignment="1" applyProtection="1">
      <alignment/>
      <protection/>
    </xf>
    <xf numFmtId="0" fontId="5" fillId="0" borderId="47" xfId="86" applyFill="1" applyBorder="1" applyProtection="1">
      <alignment/>
      <protection locked="0"/>
    </xf>
    <xf numFmtId="0" fontId="5" fillId="0" borderId="48" xfId="86" applyFont="1" applyFill="1" applyBorder="1">
      <alignment/>
      <protection/>
    </xf>
    <xf numFmtId="167" fontId="11" fillId="0" borderId="27" xfId="49" applyNumberFormat="1" applyFont="1" applyFill="1" applyBorder="1" applyAlignment="1">
      <alignment/>
    </xf>
    <xf numFmtId="167" fontId="11" fillId="0" borderId="49" xfId="49" applyNumberFormat="1" applyFont="1" applyFill="1" applyBorder="1" applyAlignment="1" applyProtection="1">
      <alignment/>
      <protection/>
    </xf>
    <xf numFmtId="0" fontId="5" fillId="0" borderId="41" xfId="86" applyFill="1" applyBorder="1" applyProtection="1">
      <alignment/>
      <protection locked="0"/>
    </xf>
    <xf numFmtId="0" fontId="9" fillId="0" borderId="48" xfId="86" applyFont="1" applyFill="1" applyBorder="1">
      <alignment/>
      <protection/>
    </xf>
    <xf numFmtId="167" fontId="11" fillId="0" borderId="0" xfId="49" applyNumberFormat="1" applyFont="1" applyFill="1" applyBorder="1" applyAlignment="1">
      <alignment/>
    </xf>
    <xf numFmtId="167" fontId="11" fillId="0" borderId="50" xfId="49" applyNumberFormat="1" applyFont="1" applyFill="1" applyBorder="1" applyAlignment="1" applyProtection="1">
      <alignment/>
      <protection/>
    </xf>
    <xf numFmtId="0" fontId="5" fillId="0" borderId="50" xfId="86" applyFill="1" applyBorder="1" applyProtection="1">
      <alignment/>
      <protection locked="0"/>
    </xf>
    <xf numFmtId="0" fontId="5" fillId="0" borderId="27" xfId="86" applyBorder="1">
      <alignment/>
      <protection/>
    </xf>
    <xf numFmtId="167" fontId="28" fillId="42" borderId="32" xfId="49" applyNumberFormat="1" applyFont="1" applyFill="1" applyBorder="1" applyAlignment="1">
      <alignment/>
    </xf>
    <xf numFmtId="0" fontId="36" fillId="33" borderId="27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3" fontId="4" fillId="0" borderId="27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3" fontId="3" fillId="0" borderId="27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1" fillId="44" borderId="51" xfId="0" applyFont="1" applyFill="1" applyBorder="1" applyAlignment="1">
      <alignment/>
    </xf>
    <xf numFmtId="167" fontId="28" fillId="44" borderId="39" xfId="40" applyNumberFormat="1" applyFont="1" applyFill="1" applyBorder="1" applyAlignment="1">
      <alignment/>
    </xf>
    <xf numFmtId="0" fontId="11" fillId="50" borderId="10" xfId="0" applyFont="1" applyFill="1" applyBorder="1" applyAlignment="1">
      <alignment/>
    </xf>
    <xf numFmtId="167" fontId="28" fillId="50" borderId="10" xfId="40" applyNumberFormat="1" applyFont="1" applyFill="1" applyBorder="1" applyAlignment="1">
      <alignment/>
    </xf>
    <xf numFmtId="0" fontId="4" fillId="0" borderId="21" xfId="0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horizontal="right" vertical="top" wrapText="1"/>
    </xf>
    <xf numFmtId="0" fontId="15" fillId="46" borderId="10" xfId="0" applyFont="1" applyFill="1" applyBorder="1" applyAlignment="1">
      <alignment wrapText="1"/>
    </xf>
    <xf numFmtId="0" fontId="0" fillId="46" borderId="10" xfId="0" applyFill="1" applyBorder="1" applyAlignment="1">
      <alignment/>
    </xf>
    <xf numFmtId="173" fontId="0" fillId="0" borderId="0" xfId="0" applyNumberFormat="1" applyAlignment="1">
      <alignment/>
    </xf>
    <xf numFmtId="3" fontId="12" fillId="51" borderId="10" xfId="0" applyNumberFormat="1" applyFont="1" applyFill="1" applyBorder="1" applyAlignment="1">
      <alignment horizontal="right" vertical="top" wrapText="1"/>
    </xf>
    <xf numFmtId="3" fontId="15" fillId="51" borderId="10" xfId="0" applyNumberFormat="1" applyFont="1" applyFill="1" applyBorder="1" applyAlignment="1">
      <alignment horizontal="right" vertical="top" wrapText="1"/>
    </xf>
    <xf numFmtId="3" fontId="12" fillId="52" borderId="10" xfId="0" applyNumberFormat="1" applyFont="1" applyFill="1" applyBorder="1" applyAlignment="1">
      <alignment horizontal="right" vertical="top" wrapText="1"/>
    </xf>
    <xf numFmtId="3" fontId="12" fillId="53" borderId="10" xfId="0" applyNumberFormat="1" applyFont="1" applyFill="1" applyBorder="1" applyAlignment="1">
      <alignment horizontal="right" vertical="top" wrapText="1"/>
    </xf>
    <xf numFmtId="3" fontId="15" fillId="22" borderId="10" xfId="0" applyNumberFormat="1" applyFont="1" applyFill="1" applyBorder="1" applyAlignment="1">
      <alignment horizontal="right" vertical="top" wrapText="1"/>
    </xf>
    <xf numFmtId="3" fontId="15" fillId="52" borderId="10" xfId="0" applyNumberFormat="1" applyFont="1" applyFill="1" applyBorder="1" applyAlignment="1">
      <alignment horizontal="right" vertical="top" wrapText="1"/>
    </xf>
    <xf numFmtId="3" fontId="16" fillId="54" borderId="16" xfId="0" applyNumberFormat="1" applyFont="1" applyFill="1" applyBorder="1" applyAlignment="1">
      <alignment/>
    </xf>
    <xf numFmtId="3" fontId="16" fillId="46" borderId="52" xfId="0" applyNumberFormat="1" applyFont="1" applyFill="1" applyBorder="1" applyAlignment="1">
      <alignment/>
    </xf>
    <xf numFmtId="3" fontId="16" fillId="39" borderId="0" xfId="0" applyNumberFormat="1" applyFont="1" applyFill="1" applyAlignment="1">
      <alignment/>
    </xf>
    <xf numFmtId="3" fontId="12" fillId="22" borderId="53" xfId="0" applyNumberFormat="1" applyFont="1" applyFill="1" applyBorder="1" applyAlignment="1">
      <alignment horizontal="right" vertical="top" wrapText="1"/>
    </xf>
    <xf numFmtId="3" fontId="4" fillId="22" borderId="10" xfId="0" applyNumberFormat="1" applyFont="1" applyFill="1" applyBorder="1" applyAlignment="1">
      <alignment horizontal="right" vertical="top" wrapText="1"/>
    </xf>
    <xf numFmtId="173" fontId="16" fillId="0" borderId="0" xfId="0" applyNumberFormat="1" applyFont="1" applyAlignment="1">
      <alignment/>
    </xf>
    <xf numFmtId="3" fontId="12" fillId="39" borderId="53" xfId="0" applyNumberFormat="1" applyFont="1" applyFill="1" applyBorder="1" applyAlignment="1">
      <alignment horizontal="right" vertical="top" wrapText="1"/>
    </xf>
    <xf numFmtId="3" fontId="4" fillId="0" borderId="53" xfId="0" applyNumberFormat="1" applyFont="1" applyBorder="1" applyAlignment="1">
      <alignment horizontal="right" vertical="top" wrapText="1"/>
    </xf>
    <xf numFmtId="3" fontId="12" fillId="0" borderId="53" xfId="0" applyNumberFormat="1" applyFont="1" applyBorder="1" applyAlignment="1">
      <alignment horizontal="right" vertical="top" wrapText="1"/>
    </xf>
    <xf numFmtId="3" fontId="15" fillId="45" borderId="53" xfId="0" applyNumberFormat="1" applyFont="1" applyFill="1" applyBorder="1" applyAlignment="1">
      <alignment horizontal="right" vertical="top" wrapText="1"/>
    </xf>
    <xf numFmtId="3" fontId="12" fillId="0" borderId="0" xfId="0" applyNumberFormat="1" applyFont="1" applyAlignment="1">
      <alignment horizontal="right" vertical="top" wrapText="1"/>
    </xf>
    <xf numFmtId="0" fontId="15" fillId="46" borderId="12" xfId="0" applyFont="1" applyFill="1" applyBorder="1" applyAlignment="1">
      <alignment horizontal="left" vertical="top" wrapText="1"/>
    </xf>
    <xf numFmtId="3" fontId="15" fillId="46" borderId="15" xfId="0" applyNumberFormat="1" applyFont="1" applyFill="1" applyBorder="1" applyAlignment="1">
      <alignment horizontal="right" vertical="top" wrapText="1"/>
    </xf>
    <xf numFmtId="0" fontId="15" fillId="0" borderId="16" xfId="97" applyFont="1" applyBorder="1" applyAlignment="1">
      <alignment horizontal="center" vertical="center" wrapText="1"/>
      <protection/>
    </xf>
    <xf numFmtId="3" fontId="12" fillId="0" borderId="12" xfId="0" applyNumberFormat="1" applyFont="1" applyBorder="1" applyAlignment="1">
      <alignment horizontal="right" vertical="top" wrapText="1"/>
    </xf>
    <xf numFmtId="191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3" fontId="12" fillId="43" borderId="12" xfId="0" applyNumberFormat="1" applyFont="1" applyFill="1" applyBorder="1" applyAlignment="1">
      <alignment horizontal="right" vertical="top" wrapText="1"/>
    </xf>
    <xf numFmtId="3" fontId="12" fillId="40" borderId="12" xfId="0" applyNumberFormat="1" applyFont="1" applyFill="1" applyBorder="1" applyAlignment="1">
      <alignment horizontal="right" vertical="top" wrapText="1"/>
    </xf>
    <xf numFmtId="3" fontId="15" fillId="43" borderId="12" xfId="0" applyNumberFormat="1" applyFont="1" applyFill="1" applyBorder="1" applyAlignment="1">
      <alignment horizontal="right" vertical="top" wrapText="1"/>
    </xf>
    <xf numFmtId="3" fontId="15" fillId="0" borderId="12" xfId="0" applyNumberFormat="1" applyFont="1" applyBorder="1" applyAlignment="1">
      <alignment horizontal="right" vertical="top" wrapText="1"/>
    </xf>
    <xf numFmtId="3" fontId="12" fillId="44" borderId="12" xfId="0" applyNumberFormat="1" applyFont="1" applyFill="1" applyBorder="1" applyAlignment="1">
      <alignment horizontal="right" vertical="top" wrapText="1"/>
    </xf>
    <xf numFmtId="3" fontId="12" fillId="39" borderId="12" xfId="0" applyNumberFormat="1" applyFont="1" applyFill="1" applyBorder="1" applyAlignment="1">
      <alignment horizontal="right" vertical="top" wrapText="1"/>
    </xf>
    <xf numFmtId="3" fontId="0" fillId="0" borderId="27" xfId="0" applyNumberFormat="1" applyBorder="1" applyAlignment="1">
      <alignment/>
    </xf>
    <xf numFmtId="3" fontId="15" fillId="40" borderId="12" xfId="0" applyNumberFormat="1" applyFont="1" applyFill="1" applyBorder="1" applyAlignment="1">
      <alignment horizontal="right" vertical="top" wrapText="1"/>
    </xf>
    <xf numFmtId="3" fontId="12" fillId="41" borderId="12" xfId="0" applyNumberFormat="1" applyFont="1" applyFill="1" applyBorder="1" applyAlignment="1">
      <alignment horizontal="right" vertical="top" wrapText="1"/>
    </xf>
    <xf numFmtId="3" fontId="16" fillId="41" borderId="13" xfId="0" applyNumberFormat="1" applyFont="1" applyFill="1" applyBorder="1" applyAlignment="1">
      <alignment/>
    </xf>
    <xf numFmtId="3" fontId="16" fillId="0" borderId="54" xfId="0" applyNumberFormat="1" applyFont="1" applyBorder="1" applyAlignment="1">
      <alignment/>
    </xf>
    <xf numFmtId="3" fontId="16" fillId="0" borderId="55" xfId="0" applyNumberFormat="1" applyFont="1" applyBorder="1" applyAlignment="1">
      <alignment/>
    </xf>
    <xf numFmtId="3" fontId="12" fillId="46" borderId="15" xfId="0" applyNumberFormat="1" applyFont="1" applyFill="1" applyBorder="1" applyAlignment="1">
      <alignment horizontal="right" vertical="top" wrapText="1"/>
    </xf>
    <xf numFmtId="3" fontId="23" fillId="45" borderId="10" xfId="0" applyNumberFormat="1" applyFont="1" applyFill="1" applyBorder="1" applyAlignment="1">
      <alignment horizontal="right" vertical="top" wrapText="1"/>
    </xf>
    <xf numFmtId="0" fontId="33" fillId="0" borderId="0" xfId="118">
      <alignment/>
      <protection/>
    </xf>
    <xf numFmtId="0" fontId="38" fillId="0" borderId="0" xfId="118" applyFont="1" applyAlignment="1">
      <alignment horizontal="right"/>
      <protection/>
    </xf>
    <xf numFmtId="0" fontId="33" fillId="0" borderId="0" xfId="118" applyAlignment="1">
      <alignment horizontal="center"/>
      <protection/>
    </xf>
    <xf numFmtId="0" fontId="39" fillId="0" borderId="0" xfId="118" applyFont="1" applyAlignment="1">
      <alignment horizontal="center"/>
      <protection/>
    </xf>
    <xf numFmtId="0" fontId="40" fillId="0" borderId="0" xfId="118" applyFont="1" applyAlignment="1">
      <alignment horizontal="left"/>
      <protection/>
    </xf>
    <xf numFmtId="0" fontId="41" fillId="0" borderId="56" xfId="118" applyFont="1" applyBorder="1" applyAlignment="1">
      <alignment horizontal="center" vertical="center" wrapText="1"/>
      <protection/>
    </xf>
    <xf numFmtId="0" fontId="39" fillId="47" borderId="57" xfId="118" applyFont="1" applyFill="1" applyBorder="1" applyAlignment="1">
      <alignment horizontal="center" vertical="center"/>
      <protection/>
    </xf>
    <xf numFmtId="0" fontId="39" fillId="47" borderId="58" xfId="118" applyFont="1" applyFill="1" applyBorder="1" applyAlignment="1">
      <alignment horizontal="center" vertical="center" wrapText="1"/>
      <protection/>
    </xf>
    <xf numFmtId="0" fontId="3" fillId="0" borderId="0" xfId="105" applyFont="1" applyAlignment="1">
      <alignment horizontal="center" vertical="top" wrapText="1"/>
      <protection/>
    </xf>
    <xf numFmtId="0" fontId="3" fillId="0" borderId="16" xfId="105" applyFont="1" applyBorder="1" applyAlignment="1">
      <alignment horizontal="left" vertical="top" wrapText="1"/>
      <protection/>
    </xf>
    <xf numFmtId="0" fontId="0" fillId="0" borderId="16" xfId="105" applyBorder="1">
      <alignment/>
      <protection/>
    </xf>
    <xf numFmtId="0" fontId="4" fillId="0" borderId="0" xfId="105" applyFont="1" applyAlignment="1">
      <alignment horizontal="center" vertical="top" wrapText="1"/>
      <protection/>
    </xf>
    <xf numFmtId="0" fontId="4" fillId="0" borderId="27" xfId="105" applyFont="1" applyBorder="1" applyAlignment="1">
      <alignment horizontal="left" vertical="top" wrapText="1"/>
      <protection/>
    </xf>
    <xf numFmtId="3" fontId="4" fillId="0" borderId="27" xfId="105" applyNumberFormat="1" applyFont="1" applyBorder="1" applyAlignment="1">
      <alignment horizontal="right" vertical="top" wrapText="1"/>
      <protection/>
    </xf>
    <xf numFmtId="3" fontId="4" fillId="0" borderId="56" xfId="105" applyNumberFormat="1" applyFont="1" applyBorder="1" applyAlignment="1">
      <alignment horizontal="right" vertical="top" wrapText="1"/>
      <protection/>
    </xf>
    <xf numFmtId="3" fontId="3" fillId="0" borderId="16" xfId="105" applyNumberFormat="1" applyFont="1" applyBorder="1" applyAlignment="1">
      <alignment horizontal="right" vertical="top" wrapText="1"/>
      <protection/>
    </xf>
    <xf numFmtId="185" fontId="33" fillId="0" borderId="0" xfId="118" applyNumberFormat="1">
      <alignment/>
      <protection/>
    </xf>
    <xf numFmtId="0" fontId="3" fillId="0" borderId="27" xfId="105" applyFont="1" applyBorder="1" applyAlignment="1">
      <alignment horizontal="left" vertical="top" wrapText="1"/>
      <protection/>
    </xf>
    <xf numFmtId="0" fontId="0" fillId="0" borderId="27" xfId="105" applyBorder="1">
      <alignment/>
      <protection/>
    </xf>
    <xf numFmtId="0" fontId="3" fillId="0" borderId="10" xfId="105" applyFont="1" applyBorder="1" applyAlignment="1">
      <alignment horizontal="left" vertical="top" wrapText="1"/>
      <protection/>
    </xf>
    <xf numFmtId="3" fontId="3" fillId="0" borderId="10" xfId="105" applyNumberFormat="1" applyFont="1" applyBorder="1" applyAlignment="1">
      <alignment horizontal="right" vertical="top" wrapText="1"/>
      <protection/>
    </xf>
    <xf numFmtId="0" fontId="24" fillId="0" borderId="0" xfId="93" applyFont="1" applyAlignment="1">
      <alignment horizontal="center"/>
      <protection/>
    </xf>
    <xf numFmtId="0" fontId="12" fillId="0" borderId="0" xfId="93" applyFont="1">
      <alignment/>
      <protection/>
    </xf>
    <xf numFmtId="0" fontId="32" fillId="0" borderId="16" xfId="93" applyFont="1" applyBorder="1" applyAlignment="1">
      <alignment horizontal="center"/>
      <protection/>
    </xf>
    <xf numFmtId="0" fontId="32" fillId="47" borderId="16" xfId="93" applyFont="1" applyFill="1" applyBorder="1" applyAlignment="1">
      <alignment horizontal="center"/>
      <protection/>
    </xf>
    <xf numFmtId="0" fontId="32" fillId="47" borderId="22" xfId="93" applyFont="1" applyFill="1" applyBorder="1" applyAlignment="1">
      <alignment horizontal="center"/>
      <protection/>
    </xf>
    <xf numFmtId="0" fontId="32" fillId="47" borderId="13" xfId="93" applyFont="1" applyFill="1" applyBorder="1" applyAlignment="1">
      <alignment horizontal="center"/>
      <protection/>
    </xf>
    <xf numFmtId="0" fontId="0" fillId="0" borderId="27" xfId="93" applyFont="1" applyBorder="1" applyAlignment="1">
      <alignment horizontal="center"/>
      <protection/>
    </xf>
    <xf numFmtId="0" fontId="32" fillId="47" borderId="27" xfId="93" applyFont="1" applyFill="1" applyBorder="1" applyAlignment="1">
      <alignment horizontal="center"/>
      <protection/>
    </xf>
    <xf numFmtId="0" fontId="32" fillId="47" borderId="35" xfId="93" applyFont="1" applyFill="1" applyBorder="1" applyAlignment="1">
      <alignment horizontal="center"/>
      <protection/>
    </xf>
    <xf numFmtId="0" fontId="4" fillId="47" borderId="27" xfId="93" applyFill="1" applyBorder="1">
      <alignment/>
      <protection/>
    </xf>
    <xf numFmtId="0" fontId="0" fillId="0" borderId="21" xfId="93" applyFont="1" applyBorder="1" applyAlignment="1">
      <alignment horizontal="center"/>
      <protection/>
    </xf>
    <xf numFmtId="0" fontId="0" fillId="47" borderId="21" xfId="93" applyFont="1" applyFill="1" applyBorder="1" applyAlignment="1">
      <alignment horizontal="center"/>
      <protection/>
    </xf>
    <xf numFmtId="0" fontId="32" fillId="47" borderId="20" xfId="93" applyFont="1" applyFill="1" applyBorder="1" applyAlignment="1">
      <alignment horizontal="center"/>
      <protection/>
    </xf>
    <xf numFmtId="0" fontId="0" fillId="47" borderId="20" xfId="93" applyFont="1" applyFill="1" applyBorder="1" applyAlignment="1">
      <alignment horizontal="center"/>
      <protection/>
    </xf>
    <xf numFmtId="0" fontId="0" fillId="47" borderId="19" xfId="93" applyFont="1" applyFill="1" applyBorder="1" applyAlignment="1">
      <alignment horizontal="center"/>
      <protection/>
    </xf>
    <xf numFmtId="0" fontId="4" fillId="47" borderId="21" xfId="93" applyFill="1" applyBorder="1">
      <alignment/>
      <protection/>
    </xf>
    <xf numFmtId="0" fontId="32" fillId="0" borderId="53" xfId="93" applyFont="1" applyBorder="1" applyAlignment="1">
      <alignment horizontal="center"/>
      <protection/>
    </xf>
    <xf numFmtId="0" fontId="32" fillId="0" borderId="40" xfId="93" applyFont="1" applyBorder="1" applyAlignment="1">
      <alignment horizontal="center"/>
      <protection/>
    </xf>
    <xf numFmtId="0" fontId="32" fillId="0" borderId="59" xfId="93" applyFont="1" applyBorder="1" applyAlignment="1">
      <alignment horizontal="center"/>
      <protection/>
    </xf>
    <xf numFmtId="0" fontId="4" fillId="0" borderId="16" xfId="93" applyBorder="1">
      <alignment/>
      <protection/>
    </xf>
    <xf numFmtId="0" fontId="32" fillId="0" borderId="18" xfId="93" applyFont="1" applyBorder="1" applyAlignment="1">
      <alignment horizontal="center"/>
      <protection/>
    </xf>
    <xf numFmtId="0" fontId="32" fillId="0" borderId="29" xfId="93" applyFont="1" applyBorder="1">
      <alignment/>
      <protection/>
    </xf>
    <xf numFmtId="0" fontId="0" fillId="0" borderId="29" xfId="93" applyFont="1" applyBorder="1">
      <alignment/>
      <protection/>
    </xf>
    <xf numFmtId="0" fontId="0" fillId="0" borderId="38" xfId="93" applyFont="1" applyBorder="1">
      <alignment/>
      <protection/>
    </xf>
    <xf numFmtId="0" fontId="4" fillId="0" borderId="32" xfId="93" applyBorder="1">
      <alignment/>
      <protection/>
    </xf>
    <xf numFmtId="0" fontId="4" fillId="0" borderId="21" xfId="93" applyBorder="1">
      <alignment/>
      <protection/>
    </xf>
    <xf numFmtId="0" fontId="0" fillId="0" borderId="21" xfId="93" applyFont="1" applyBorder="1">
      <alignment/>
      <protection/>
    </xf>
    <xf numFmtId="0" fontId="0" fillId="0" borderId="19" xfId="93" applyFont="1" applyBorder="1">
      <alignment/>
      <protection/>
    </xf>
    <xf numFmtId="0" fontId="4" fillId="0" borderId="10" xfId="93" applyBorder="1">
      <alignment/>
      <protection/>
    </xf>
    <xf numFmtId="0" fontId="0" fillId="0" borderId="10" xfId="93" applyFont="1" applyBorder="1">
      <alignment/>
      <protection/>
    </xf>
    <xf numFmtId="0" fontId="0" fillId="0" borderId="12" xfId="93" applyFont="1" applyBorder="1">
      <alignment/>
      <protection/>
    </xf>
    <xf numFmtId="0" fontId="0" fillId="0" borderId="16" xfId="93" applyFont="1" applyBorder="1">
      <alignment/>
      <protection/>
    </xf>
    <xf numFmtId="0" fontId="0" fillId="0" borderId="13" xfId="93" applyFont="1" applyBorder="1">
      <alignment/>
      <protection/>
    </xf>
    <xf numFmtId="167" fontId="4" fillId="0" borderId="21" xfId="50" applyNumberFormat="1" applyFont="1" applyBorder="1" applyAlignment="1">
      <alignment/>
    </xf>
    <xf numFmtId="3" fontId="42" fillId="0" borderId="16" xfId="93" applyNumberFormat="1" applyFont="1" applyBorder="1">
      <alignment/>
      <protection/>
    </xf>
    <xf numFmtId="3" fontId="42" fillId="0" borderId="13" xfId="93" applyNumberFormat="1" applyFont="1" applyBorder="1">
      <alignment/>
      <protection/>
    </xf>
    <xf numFmtId="0" fontId="32" fillId="0" borderId="60" xfId="93" applyFont="1" applyBorder="1" applyAlignment="1">
      <alignment horizontal="center"/>
      <protection/>
    </xf>
    <xf numFmtId="0" fontId="32" fillId="47" borderId="29" xfId="93" applyFont="1" applyFill="1" applyBorder="1">
      <alignment/>
      <protection/>
    </xf>
    <xf numFmtId="0" fontId="0" fillId="47" borderId="29" xfId="93" applyFont="1" applyFill="1" applyBorder="1">
      <alignment/>
      <protection/>
    </xf>
    <xf numFmtId="3" fontId="32" fillId="47" borderId="29" xfId="93" applyNumberFormat="1" applyFont="1" applyFill="1" applyBorder="1">
      <alignment/>
      <protection/>
    </xf>
    <xf numFmtId="3" fontId="32" fillId="47" borderId="38" xfId="93" applyNumberFormat="1" applyFont="1" applyFill="1" applyBorder="1">
      <alignment/>
      <protection/>
    </xf>
    <xf numFmtId="167" fontId="4" fillId="47" borderId="32" xfId="50" applyNumberFormat="1" applyFill="1" applyBorder="1" applyAlignment="1">
      <alignment/>
    </xf>
    <xf numFmtId="167" fontId="4" fillId="0" borderId="0" xfId="50" applyNumberFormat="1" applyAlignment="1">
      <alignment/>
    </xf>
    <xf numFmtId="0" fontId="44" fillId="0" borderId="0" xfId="108" applyFont="1" applyBorder="1" applyAlignment="1">
      <alignment horizontal="left" vertical="center"/>
      <protection/>
    </xf>
    <xf numFmtId="0" fontId="16" fillId="0" borderId="0" xfId="108" applyFont="1" applyAlignment="1">
      <alignment horizontal="left" vertical="center"/>
      <protection/>
    </xf>
    <xf numFmtId="0" fontId="45" fillId="0" borderId="0" xfId="108" applyFont="1" applyBorder="1" applyAlignment="1">
      <alignment horizontal="left" vertical="center"/>
      <protection/>
    </xf>
    <xf numFmtId="0" fontId="0" fillId="0" borderId="0" xfId="108" applyFont="1">
      <alignment/>
      <protection/>
    </xf>
    <xf numFmtId="49" fontId="0" fillId="0" borderId="0" xfId="108" applyNumberFormat="1" applyFont="1" applyBorder="1">
      <alignment/>
      <protection/>
    </xf>
    <xf numFmtId="49" fontId="0" fillId="0" borderId="0" xfId="108" applyNumberFormat="1" applyFont="1">
      <alignment/>
      <protection/>
    </xf>
    <xf numFmtId="0" fontId="0" fillId="0" borderId="61" xfId="108" applyFont="1" applyBorder="1">
      <alignment/>
      <protection/>
    </xf>
    <xf numFmtId="0" fontId="4" fillId="0" borderId="0" xfId="93" applyFont="1" applyAlignment="1">
      <alignment/>
      <protection/>
    </xf>
    <xf numFmtId="0" fontId="4" fillId="0" borderId="0" xfId="93" applyAlignment="1">
      <alignment/>
      <protection/>
    </xf>
    <xf numFmtId="0" fontId="32" fillId="47" borderId="27" xfId="93" applyFont="1" applyFill="1" applyBorder="1" applyAlignment="1">
      <alignment horizontal="center" wrapText="1"/>
      <protection/>
    </xf>
    <xf numFmtId="0" fontId="32" fillId="47" borderId="0" xfId="93" applyFont="1" applyFill="1" applyBorder="1" applyAlignment="1">
      <alignment horizontal="center"/>
      <protection/>
    </xf>
    <xf numFmtId="0" fontId="0" fillId="47" borderId="21" xfId="93" applyFont="1" applyFill="1" applyBorder="1" applyAlignment="1">
      <alignment horizontal="center" wrapText="1"/>
      <protection/>
    </xf>
    <xf numFmtId="0" fontId="32" fillId="0" borderId="0" xfId="93" applyFont="1" applyBorder="1" applyAlignment="1">
      <alignment horizontal="center"/>
      <protection/>
    </xf>
    <xf numFmtId="0" fontId="0" fillId="0" borderId="29" xfId="93" applyFont="1" applyFill="1" applyBorder="1">
      <alignment/>
      <protection/>
    </xf>
    <xf numFmtId="0" fontId="0" fillId="0" borderId="21" xfId="93" applyFont="1" applyFill="1" applyBorder="1">
      <alignment/>
      <protection/>
    </xf>
    <xf numFmtId="0" fontId="0" fillId="0" borderId="10" xfId="93" applyFont="1" applyFill="1" applyBorder="1">
      <alignment/>
      <protection/>
    </xf>
    <xf numFmtId="0" fontId="0" fillId="0" borderId="16" xfId="93" applyFont="1" applyFill="1" applyBorder="1">
      <alignment/>
      <protection/>
    </xf>
    <xf numFmtId="0" fontId="32" fillId="0" borderId="62" xfId="93" applyFont="1" applyBorder="1">
      <alignment/>
      <protection/>
    </xf>
    <xf numFmtId="0" fontId="0" fillId="0" borderId="62" xfId="93" applyFont="1" applyFill="1" applyBorder="1">
      <alignment/>
      <protection/>
    </xf>
    <xf numFmtId="3" fontId="32" fillId="0" borderId="62" xfId="93" applyNumberFormat="1" applyFont="1" applyBorder="1">
      <alignment/>
      <protection/>
    </xf>
    <xf numFmtId="3" fontId="32" fillId="0" borderId="63" xfId="93" applyNumberFormat="1" applyFont="1" applyBorder="1">
      <alignment/>
      <protection/>
    </xf>
    <xf numFmtId="0" fontId="4" fillId="0" borderId="39" xfId="93" applyBorder="1">
      <alignment/>
      <protection/>
    </xf>
    <xf numFmtId="0" fontId="32" fillId="0" borderId="64" xfId="93" applyFont="1" applyBorder="1" applyAlignment="1">
      <alignment horizontal="center"/>
      <protection/>
    </xf>
    <xf numFmtId="0" fontId="10" fillId="0" borderId="10" xfId="93" applyFont="1" applyBorder="1">
      <alignment/>
      <protection/>
    </xf>
    <xf numFmtId="0" fontId="10" fillId="0" borderId="16" xfId="93" applyFont="1" applyBorder="1">
      <alignment/>
      <protection/>
    </xf>
    <xf numFmtId="3" fontId="32" fillId="47" borderId="29" xfId="93" applyNumberFormat="1" applyFont="1" applyFill="1" applyBorder="1">
      <alignment/>
      <protection/>
    </xf>
    <xf numFmtId="167" fontId="0" fillId="0" borderId="10" xfId="40" applyNumberFormat="1" applyFont="1" applyFill="1" applyBorder="1" applyAlignment="1">
      <alignment/>
    </xf>
    <xf numFmtId="167" fontId="0" fillId="0" borderId="10" xfId="40" applyNumberFormat="1" applyFont="1" applyBorder="1" applyAlignment="1">
      <alignment/>
    </xf>
    <xf numFmtId="167" fontId="32" fillId="0" borderId="10" xfId="40" applyNumberFormat="1" applyFont="1" applyBorder="1" applyAlignment="1">
      <alignment/>
    </xf>
    <xf numFmtId="167" fontId="4" fillId="0" borderId="10" xfId="40" applyNumberFormat="1" applyFont="1" applyBorder="1" applyAlignment="1">
      <alignment horizontal="center"/>
    </xf>
    <xf numFmtId="167" fontId="0" fillId="0" borderId="10" xfId="40" applyNumberFormat="1" applyFont="1" applyBorder="1" applyAlignment="1">
      <alignment/>
    </xf>
    <xf numFmtId="167" fontId="4" fillId="0" borderId="10" xfId="40" applyNumberFormat="1" applyFont="1" applyBorder="1" applyAlignment="1">
      <alignment/>
    </xf>
    <xf numFmtId="167" fontId="42" fillId="0" borderId="10" xfId="40" applyNumberFormat="1" applyFont="1" applyBorder="1" applyAlignment="1">
      <alignment/>
    </xf>
    <xf numFmtId="167" fontId="0" fillId="0" borderId="21" xfId="40" applyNumberFormat="1" applyFont="1" applyFill="1" applyBorder="1" applyAlignment="1">
      <alignment/>
    </xf>
    <xf numFmtId="167" fontId="43" fillId="0" borderId="10" xfId="40" applyNumberFormat="1" applyFont="1" applyBorder="1" applyAlignment="1">
      <alignment/>
    </xf>
    <xf numFmtId="167" fontId="4" fillId="0" borderId="21" xfId="40" applyNumberFormat="1" applyFont="1" applyBorder="1" applyAlignment="1">
      <alignment/>
    </xf>
    <xf numFmtId="167" fontId="0" fillId="0" borderId="16" xfId="40" applyNumberFormat="1" applyFont="1" applyBorder="1" applyAlignment="1">
      <alignment/>
    </xf>
    <xf numFmtId="167" fontId="42" fillId="0" borderId="16" xfId="40" applyNumberFormat="1" applyFont="1" applyBorder="1" applyAlignment="1">
      <alignment/>
    </xf>
    <xf numFmtId="167" fontId="42" fillId="0" borderId="27" xfId="40" applyNumberFormat="1" applyFont="1" applyBorder="1" applyAlignment="1">
      <alignment/>
    </xf>
    <xf numFmtId="167" fontId="43" fillId="0" borderId="0" xfId="40" applyNumberFormat="1" applyFont="1" applyAlignment="1">
      <alignment/>
    </xf>
    <xf numFmtId="0" fontId="32" fillId="47" borderId="35" xfId="93" applyFont="1" applyFill="1" applyBorder="1" applyAlignment="1">
      <alignment horizontal="center" wrapText="1"/>
      <protection/>
    </xf>
    <xf numFmtId="0" fontId="36" fillId="33" borderId="27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3" fontId="4" fillId="0" borderId="27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3" fontId="3" fillId="0" borderId="27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36" fillId="33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49" fontId="3" fillId="0" borderId="65" xfId="119" applyNumberFormat="1" applyFont="1" applyBorder="1" applyAlignment="1">
      <alignment horizontal="center" vertical="center" wrapText="1"/>
      <protection/>
    </xf>
    <xf numFmtId="49" fontId="3" fillId="0" borderId="66" xfId="119" applyNumberFormat="1" applyFont="1" applyBorder="1" applyAlignment="1">
      <alignment horizontal="center" vertical="center" wrapText="1"/>
      <protection/>
    </xf>
    <xf numFmtId="0" fontId="16" fillId="0" borderId="67" xfId="119" applyFont="1" applyBorder="1" applyAlignment="1">
      <alignment horizontal="left" vertical="center" wrapText="1"/>
      <protection/>
    </xf>
    <xf numFmtId="49" fontId="16" fillId="0" borderId="68" xfId="108" applyNumberFormat="1" applyFont="1" applyBorder="1" applyAlignment="1">
      <alignment horizontal="right" vertical="center"/>
      <protection/>
    </xf>
    <xf numFmtId="49" fontId="16" fillId="0" borderId="69" xfId="108" applyNumberFormat="1" applyFont="1" applyBorder="1" applyAlignment="1">
      <alignment horizontal="right" vertical="center"/>
      <protection/>
    </xf>
    <xf numFmtId="0" fontId="46" fillId="0" borderId="0" xfId="108" applyFont="1" applyAlignment="1">
      <alignment horizontal="center" vertical="center" wrapText="1"/>
      <protection/>
    </xf>
    <xf numFmtId="49" fontId="47" fillId="0" borderId="0" xfId="119" applyNumberFormat="1" applyFont="1" applyFill="1" applyBorder="1" applyAlignment="1">
      <alignment horizontal="right"/>
      <protection/>
    </xf>
    <xf numFmtId="49" fontId="3" fillId="0" borderId="70" xfId="119" applyNumberFormat="1" applyFont="1" applyBorder="1" applyAlignment="1">
      <alignment horizontal="center" vertical="center" wrapText="1"/>
      <protection/>
    </xf>
    <xf numFmtId="49" fontId="0" fillId="0" borderId="71" xfId="108" applyNumberFormat="1" applyFont="1" applyBorder="1" applyAlignment="1">
      <alignment horizontal="center"/>
      <protection/>
    </xf>
    <xf numFmtId="49" fontId="0" fillId="0" borderId="72" xfId="108" applyNumberFormat="1" applyFont="1" applyBorder="1" applyAlignment="1">
      <alignment horizontal="center"/>
      <protection/>
    </xf>
    <xf numFmtId="49" fontId="0" fillId="0" borderId="73" xfId="108" applyNumberFormat="1" applyFont="1" applyBorder="1" applyAlignment="1">
      <alignment horizontal="center"/>
      <protection/>
    </xf>
    <xf numFmtId="0" fontId="4" fillId="47" borderId="10" xfId="100" applyFill="1" applyBorder="1" applyAlignment="1">
      <alignment horizontal="center"/>
      <protection/>
    </xf>
    <xf numFmtId="0" fontId="36" fillId="33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87" applyAlignment="1">
      <alignment horizontal="center"/>
      <protection/>
    </xf>
    <xf numFmtId="0" fontId="31" fillId="0" borderId="0" xfId="87" applyFont="1" applyAlignment="1">
      <alignment horizontal="center"/>
      <protection/>
    </xf>
    <xf numFmtId="0" fontId="39" fillId="0" borderId="0" xfId="118" applyFont="1" applyAlignment="1" applyProtection="1">
      <alignment horizontal="center" vertical="top" wrapText="1"/>
      <protection locked="0"/>
    </xf>
    <xf numFmtId="0" fontId="24" fillId="0" borderId="0" xfId="93" applyFont="1" applyAlignment="1">
      <alignment horizontal="center"/>
      <protection/>
    </xf>
    <xf numFmtId="0" fontId="32" fillId="47" borderId="13" xfId="93" applyFont="1" applyFill="1" applyBorder="1" applyAlignment="1">
      <alignment horizontal="center"/>
      <protection/>
    </xf>
    <xf numFmtId="0" fontId="32" fillId="47" borderId="36" xfId="93" applyFont="1" applyFill="1" applyBorder="1" applyAlignment="1">
      <alignment horizontal="center"/>
      <protection/>
    </xf>
    <xf numFmtId="0" fontId="32" fillId="47" borderId="22" xfId="93" applyFont="1" applyFill="1" applyBorder="1" applyAlignment="1">
      <alignment horizontal="center"/>
      <protection/>
    </xf>
    <xf numFmtId="0" fontId="36" fillId="33" borderId="16" xfId="0" applyFont="1" applyFill="1" applyBorder="1" applyAlignment="1">
      <alignment horizontal="center" vertical="top" wrapText="1"/>
    </xf>
  </cellXfs>
  <cellStyles count="11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10" xfId="42"/>
    <cellStyle name="Ezres 11" xfId="43"/>
    <cellStyle name="Ezres 2" xfId="44"/>
    <cellStyle name="Ezres 2 2" xfId="45"/>
    <cellStyle name="Ezres 2 2 2" xfId="46"/>
    <cellStyle name="Ezres 2 3" xfId="47"/>
    <cellStyle name="Ezres 2 4" xfId="48"/>
    <cellStyle name="Ezres 2 5" xfId="49"/>
    <cellStyle name="Ezres 3" xfId="50"/>
    <cellStyle name="Ezres 3 2" xfId="51"/>
    <cellStyle name="Ezres 4" xfId="52"/>
    <cellStyle name="Ezres 4 2" xfId="53"/>
    <cellStyle name="Ezres 5" xfId="54"/>
    <cellStyle name="Ezres 5 2" xfId="55"/>
    <cellStyle name="Ezres 6" xfId="56"/>
    <cellStyle name="Ezres 6 2" xfId="57"/>
    <cellStyle name="Ezres 6 3" xfId="58"/>
    <cellStyle name="Ezres 7" xfId="59"/>
    <cellStyle name="Ezres 7 2" xfId="60"/>
    <cellStyle name="Ezres 7 2 2" xfId="61"/>
    <cellStyle name="Ezres 7 2 2 2" xfId="62"/>
    <cellStyle name="Ezres 7 2 3" xfId="63"/>
    <cellStyle name="Ezres 8" xfId="64"/>
    <cellStyle name="Ezres 9" xfId="65"/>
    <cellStyle name="Figyelmeztetés" xfId="66"/>
    <cellStyle name="Hyperlink" xfId="67"/>
    <cellStyle name="Hivatkozott cella" xfId="68"/>
    <cellStyle name="Jegyzet" xfId="69"/>
    <cellStyle name="Jelölőszín (1)" xfId="70"/>
    <cellStyle name="Jelölőszín (2)" xfId="71"/>
    <cellStyle name="Jelölőszín (3)" xfId="72"/>
    <cellStyle name="Jelölőszín (4)" xfId="73"/>
    <cellStyle name="Jelölőszín (5)" xfId="74"/>
    <cellStyle name="Jelölőszín (6)" xfId="75"/>
    <cellStyle name="Jelölőszín 1" xfId="76"/>
    <cellStyle name="Jelölőszín 2" xfId="77"/>
    <cellStyle name="Jelölőszín 3" xfId="78"/>
    <cellStyle name="Jelölőszín 4" xfId="79"/>
    <cellStyle name="Jelölőszín 5" xfId="80"/>
    <cellStyle name="Jelölőszín 6" xfId="81"/>
    <cellStyle name="Jó" xfId="82"/>
    <cellStyle name="Kimenet" xfId="83"/>
    <cellStyle name="Followed Hyperlink" xfId="84"/>
    <cellStyle name="Magyarázó szöveg" xfId="85"/>
    <cellStyle name="Normál 2" xfId="86"/>
    <cellStyle name="Normál 2 2" xfId="87"/>
    <cellStyle name="Normál 2 2 2" xfId="88"/>
    <cellStyle name="Normál 2 2 3" xfId="89"/>
    <cellStyle name="Normál 2 3" xfId="90"/>
    <cellStyle name="Normál 2_2014 évi kgvt tábla" xfId="91"/>
    <cellStyle name="Normál 3" xfId="92"/>
    <cellStyle name="Normál 3 2" xfId="93"/>
    <cellStyle name="Normál 3 3" xfId="94"/>
    <cellStyle name="Normál 3_2017 kv táblák" xfId="95"/>
    <cellStyle name="Normál 4" xfId="96"/>
    <cellStyle name="Normál 4 2" xfId="97"/>
    <cellStyle name="Normál 4 2 2" xfId="98"/>
    <cellStyle name="Normál 4 2_2017 kv táblák" xfId="99"/>
    <cellStyle name="Normál 4 3" xfId="100"/>
    <cellStyle name="Normál 4_2017 kv táblák" xfId="101"/>
    <cellStyle name="Normál 5" xfId="102"/>
    <cellStyle name="Normál 5 2" xfId="103"/>
    <cellStyle name="Normál 6" xfId="104"/>
    <cellStyle name="Normál 6 2" xfId="105"/>
    <cellStyle name="Normál 7" xfId="106"/>
    <cellStyle name="Normál 8" xfId="107"/>
    <cellStyle name="Normál 9" xfId="108"/>
    <cellStyle name="Normál_2006. július felülv." xfId="109"/>
    <cellStyle name="Normál_2007. évi 1-2 melléklet konc ." xfId="110"/>
    <cellStyle name="Normál_2007.áhj" xfId="111"/>
    <cellStyle name="Normál_2007.költségv.táblák 2" xfId="112"/>
    <cellStyle name="Normál_2007.költségv.táblák 3" xfId="113"/>
    <cellStyle name="Normál_2-1, 2-2 melléklet 2006" xfId="114"/>
    <cellStyle name="Normál_6.MELL.szoc.tábla" xfId="115"/>
    <cellStyle name="Normál_97ûrlap" xfId="116"/>
    <cellStyle name="Normál_Intézményi kiadás 2008" xfId="117"/>
    <cellStyle name="Normál_KIEGM" xfId="118"/>
    <cellStyle name="Normal_KTRSZJ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%20P1\2020%20Vilonya%20k&#246;lts&#233;gvet&#233;s\2020%20eredeti%20k&#246;lts&#233;gvet&#233;s%20VI\2020%20k&#246;lts&#233;gvet&#233;si%20t&#225;bl&#225;k%20V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%20P1\2018%20Vilonya\Vilonya%202018%20z&#225;rsz&#225;mad&#225;s\2018.%20z&#225;rsz&#225;mad&#225;s%20Vilony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%20P1\2018%20Vilonya\2018%20eredeti%20Vi\2018%20k&#246;lts&#233;gvet&#233;si%20t&#225;bl&#225;k%20V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%20P1\2019%20Vilonya\2019%20Vi%20besz&#225;mol&#243;\2019%20z&#225;rsz&#225;mad&#225;s%20t&#225;bl&#225;k%20V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jegyz&#337;\AppData\Local\Temp\Rar$DIa0.940\2019%20k&#246;lts&#233;gvet&#233;si%20t&#225;bl&#225;k%20Vi%20m&#225;sol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b"/>
      <sheetName val="2"/>
      <sheetName val="2 a"/>
      <sheetName val="2b"/>
      <sheetName val="2c"/>
      <sheetName val="2d"/>
      <sheetName val="3"/>
      <sheetName val="4.sz. mell"/>
      <sheetName val="5"/>
      <sheetName val="6 mell"/>
      <sheetName val="7"/>
      <sheetName val="8"/>
      <sheetName val="9"/>
      <sheetName val="10"/>
    </sheetNames>
    <sheetDataSet>
      <sheetData sheetId="3">
        <row r="42">
          <cell r="C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  <sheetName val="1c"/>
      <sheetName val="1d"/>
      <sheetName val="2b"/>
      <sheetName val="2c"/>
      <sheetName val="2e"/>
      <sheetName val="2f"/>
      <sheetName val="3"/>
      <sheetName val="4"/>
      <sheetName val="5"/>
      <sheetName val="6a"/>
      <sheetName val="6b"/>
      <sheetName val="6c"/>
      <sheetName val="6d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a"/>
      <sheetName val="17b"/>
      <sheetName val="17c"/>
      <sheetName val="18"/>
      <sheetName val="19"/>
    </sheetNames>
    <sheetDataSet>
      <sheetData sheetId="1">
        <row r="6">
          <cell r="C6">
            <v>15186898</v>
          </cell>
        </row>
        <row r="7">
          <cell r="C7">
            <v>0</v>
          </cell>
        </row>
        <row r="8">
          <cell r="C8">
            <v>5215600</v>
          </cell>
        </row>
        <row r="9">
          <cell r="C9">
            <v>1800000</v>
          </cell>
        </row>
        <row r="10">
          <cell r="C10">
            <v>384000</v>
          </cell>
        </row>
        <row r="11">
          <cell r="C11">
            <v>22586498</v>
          </cell>
        </row>
        <row r="12">
          <cell r="C12">
            <v>14025161</v>
          </cell>
        </row>
        <row r="13">
          <cell r="C13">
            <v>94000</v>
          </cell>
        </row>
        <row r="14">
          <cell r="C14">
            <v>0</v>
          </cell>
        </row>
        <row r="15">
          <cell r="C15">
            <v>6931161</v>
          </cell>
        </row>
        <row r="16">
          <cell r="C16">
            <v>7000000</v>
          </cell>
        </row>
        <row r="17">
          <cell r="C17">
            <v>0</v>
          </cell>
        </row>
        <row r="18">
          <cell r="C18">
            <v>36611659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1360000</v>
          </cell>
        </row>
        <row r="26">
          <cell r="C26">
            <v>350000</v>
          </cell>
        </row>
        <row r="27">
          <cell r="C27">
            <v>1010000</v>
          </cell>
        </row>
        <row r="28">
          <cell r="C28">
            <v>2920000</v>
          </cell>
        </row>
        <row r="29">
          <cell r="C29">
            <v>1450000</v>
          </cell>
        </row>
        <row r="30">
          <cell r="C30">
            <v>0</v>
          </cell>
        </row>
        <row r="31">
          <cell r="C31">
            <v>4370000</v>
          </cell>
        </row>
        <row r="32">
          <cell r="C32">
            <v>200000</v>
          </cell>
        </row>
        <row r="33">
          <cell r="C33">
            <v>0</v>
          </cell>
        </row>
        <row r="34">
          <cell r="C34">
            <v>140000</v>
          </cell>
        </row>
        <row r="35">
          <cell r="C35">
            <v>60000</v>
          </cell>
        </row>
        <row r="36">
          <cell r="C36">
            <v>5930000</v>
          </cell>
        </row>
        <row r="37">
          <cell r="C37">
            <v>190000</v>
          </cell>
        </row>
        <row r="38">
          <cell r="C38">
            <v>0</v>
          </cell>
        </row>
        <row r="39">
          <cell r="C39">
            <v>190000</v>
          </cell>
        </row>
        <row r="40">
          <cell r="C40">
            <v>0</v>
          </cell>
        </row>
        <row r="41">
          <cell r="C41">
            <v>2120640</v>
          </cell>
        </row>
        <row r="42">
          <cell r="C42">
            <v>1775640</v>
          </cell>
        </row>
        <row r="43">
          <cell r="C43">
            <v>345000</v>
          </cell>
        </row>
        <row r="44">
          <cell r="C44">
            <v>121689</v>
          </cell>
        </row>
        <row r="45">
          <cell r="C45">
            <v>0</v>
          </cell>
        </row>
        <row r="46">
          <cell r="C46">
            <v>121689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531970</v>
          </cell>
        </row>
        <row r="51">
          <cell r="C51">
            <v>974916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3939215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100000</v>
          </cell>
        </row>
        <row r="65">
          <cell r="C65">
            <v>0</v>
          </cell>
        </row>
        <row r="66">
          <cell r="C66">
            <v>100000</v>
          </cell>
        </row>
        <row r="67">
          <cell r="C67">
            <v>46580874</v>
          </cell>
        </row>
        <row r="68">
          <cell r="C68">
            <v>37062900</v>
          </cell>
        </row>
        <row r="69">
          <cell r="C69">
            <v>1615310</v>
          </cell>
        </row>
        <row r="70">
          <cell r="C70">
            <v>0</v>
          </cell>
        </row>
        <row r="71">
          <cell r="C71">
            <v>38678210</v>
          </cell>
        </row>
        <row r="72">
          <cell r="C72">
            <v>38678210</v>
          </cell>
        </row>
        <row r="73">
          <cell r="C73">
            <v>85259084</v>
          </cell>
        </row>
      </sheetData>
      <sheetData sheetId="5">
        <row r="6">
          <cell r="C6">
            <v>16674638</v>
          </cell>
        </row>
        <row r="7">
          <cell r="C7">
            <v>2859495</v>
          </cell>
        </row>
        <row r="8">
          <cell r="C8">
            <v>22834375</v>
          </cell>
        </row>
        <row r="9">
          <cell r="C9">
            <v>94000</v>
          </cell>
        </row>
        <row r="10">
          <cell r="C10">
            <v>94000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1100000</v>
          </cell>
        </row>
        <row r="14">
          <cell r="C14">
            <v>100000</v>
          </cell>
        </row>
        <row r="15">
          <cell r="C15">
            <v>1000000</v>
          </cell>
        </row>
        <row r="16">
          <cell r="C16">
            <v>0</v>
          </cell>
        </row>
        <row r="17">
          <cell r="C17">
            <v>1194000</v>
          </cell>
        </row>
        <row r="18">
          <cell r="C18">
            <v>78349</v>
          </cell>
        </row>
        <row r="19">
          <cell r="C19">
            <v>6481612</v>
          </cell>
        </row>
        <row r="20">
          <cell r="C20">
            <v>300000</v>
          </cell>
        </row>
        <row r="21">
          <cell r="C21">
            <v>0</v>
          </cell>
        </row>
        <row r="22">
          <cell r="C22">
            <v>726888</v>
          </cell>
        </row>
        <row r="23">
          <cell r="C23">
            <v>5454724</v>
          </cell>
        </row>
        <row r="24">
          <cell r="C24">
            <v>450000</v>
          </cell>
        </row>
        <row r="25">
          <cell r="C25">
            <v>17375508</v>
          </cell>
        </row>
        <row r="26">
          <cell r="C26">
            <v>24385469</v>
          </cell>
        </row>
        <row r="27">
          <cell r="C27">
            <v>3733858</v>
          </cell>
        </row>
        <row r="28">
          <cell r="C28">
            <v>0</v>
          </cell>
        </row>
        <row r="29">
          <cell r="C29">
            <v>157480</v>
          </cell>
        </row>
        <row r="30">
          <cell r="C30">
            <v>589372</v>
          </cell>
        </row>
        <row r="31">
          <cell r="C31">
            <v>1209793</v>
          </cell>
        </row>
        <row r="32">
          <cell r="C32">
            <v>5690503</v>
          </cell>
        </row>
        <row r="33">
          <cell r="C33">
            <v>6793731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1807307</v>
          </cell>
        </row>
        <row r="37">
          <cell r="C37">
            <v>8601038</v>
          </cell>
        </row>
        <row r="38">
          <cell r="C38">
            <v>76675</v>
          </cell>
        </row>
        <row r="39">
          <cell r="C39">
            <v>436241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436241</v>
          </cell>
        </row>
        <row r="43">
          <cell r="C43">
            <v>512916</v>
          </cell>
        </row>
        <row r="44">
          <cell r="C44">
            <v>82752434</v>
          </cell>
        </row>
        <row r="45">
          <cell r="C45">
            <v>2506650</v>
          </cell>
        </row>
        <row r="46">
          <cell r="C46">
            <v>0</v>
          </cell>
        </row>
        <row r="47">
          <cell r="C47">
            <v>2506650</v>
          </cell>
        </row>
        <row r="48">
          <cell r="C48">
            <v>2506650</v>
          </cell>
        </row>
        <row r="49">
          <cell r="C49">
            <v>85259084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b"/>
      <sheetName val="2"/>
      <sheetName val="2 a"/>
      <sheetName val="2b"/>
      <sheetName val="2c"/>
      <sheetName val="2d"/>
      <sheetName val="3"/>
      <sheetName val="4.sz. mell"/>
      <sheetName val="5"/>
      <sheetName val="6 mell"/>
      <sheetName val="7"/>
      <sheetName val="8"/>
      <sheetName val="9"/>
      <sheetName val="10"/>
    </sheetNames>
    <sheetDataSet>
      <sheetData sheetId="0">
        <row r="69">
          <cell r="C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1.a"/>
      <sheetName val="1b"/>
      <sheetName val="1c"/>
      <sheetName val="1d"/>
      <sheetName val="2."/>
      <sheetName val="2.a"/>
      <sheetName val="2b"/>
      <sheetName val="2c"/>
      <sheetName val="2e"/>
      <sheetName val="2f"/>
      <sheetName val="3."/>
      <sheetName val="4a"/>
      <sheetName val="4b"/>
      <sheetName val="5"/>
      <sheetName val="6a"/>
      <sheetName val="6b"/>
      <sheetName val="6c"/>
      <sheetName val="6d"/>
      <sheetName val="7"/>
      <sheetName val="8"/>
      <sheetName val="9"/>
      <sheetName val="10."/>
      <sheetName val="11."/>
      <sheetName val="12."/>
      <sheetName val="13"/>
      <sheetName val="14"/>
      <sheetName val="15"/>
      <sheetName val="16"/>
      <sheetName val="16a"/>
      <sheetName val="17"/>
      <sheetName val="17a"/>
      <sheetName val="17b"/>
      <sheetName val="17c"/>
      <sheetName val="18"/>
      <sheetName val="19"/>
      <sheetName val="20"/>
      <sheetName val="21"/>
      <sheetName val="22"/>
      <sheetName val="23"/>
      <sheetName val="24"/>
      <sheetName val="25"/>
      <sheetName val="26"/>
    </sheetNames>
    <sheetDataSet>
      <sheetData sheetId="3">
        <row r="6">
          <cell r="C6">
            <v>16232359</v>
          </cell>
        </row>
        <row r="7">
          <cell r="C7">
            <v>0</v>
          </cell>
        </row>
        <row r="8">
          <cell r="C8">
            <v>4310200</v>
          </cell>
        </row>
        <row r="9">
          <cell r="C9">
            <v>1800000</v>
          </cell>
        </row>
        <row r="10">
          <cell r="C10">
            <v>0</v>
          </cell>
        </row>
        <row r="11">
          <cell r="C11">
            <v>22342559</v>
          </cell>
        </row>
        <row r="12">
          <cell r="C12">
            <v>6649281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4891809</v>
          </cell>
        </row>
        <row r="16">
          <cell r="C16">
            <v>1757472</v>
          </cell>
        </row>
        <row r="17">
          <cell r="C17">
            <v>0</v>
          </cell>
        </row>
        <row r="18">
          <cell r="C18">
            <v>28991840</v>
          </cell>
        </row>
        <row r="19">
          <cell r="C19">
            <v>15556338</v>
          </cell>
        </row>
        <row r="20">
          <cell r="C20">
            <v>0</v>
          </cell>
        </row>
        <row r="21">
          <cell r="C21">
            <v>15556338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15556338</v>
          </cell>
        </row>
        <row r="25">
          <cell r="C25">
            <v>1340000</v>
          </cell>
        </row>
        <row r="26">
          <cell r="C26">
            <v>355000</v>
          </cell>
        </row>
        <row r="27">
          <cell r="C27">
            <v>985000</v>
          </cell>
        </row>
        <row r="28">
          <cell r="C28">
            <v>7756936</v>
          </cell>
        </row>
        <row r="29">
          <cell r="C29">
            <v>1450000</v>
          </cell>
        </row>
        <row r="30">
          <cell r="C30">
            <v>0</v>
          </cell>
        </row>
        <row r="31">
          <cell r="C31">
            <v>9206936</v>
          </cell>
        </row>
        <row r="32">
          <cell r="C32">
            <v>100000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100000</v>
          </cell>
        </row>
        <row r="36">
          <cell r="C36">
            <v>10646936</v>
          </cell>
        </row>
        <row r="37">
          <cell r="C37">
            <v>250000</v>
          </cell>
        </row>
        <row r="38">
          <cell r="C38">
            <v>0</v>
          </cell>
        </row>
        <row r="39">
          <cell r="C39">
            <v>190000</v>
          </cell>
        </row>
        <row r="40">
          <cell r="C40">
            <v>60000</v>
          </cell>
        </row>
        <row r="41">
          <cell r="C41">
            <v>1743142</v>
          </cell>
        </row>
        <row r="42">
          <cell r="C42">
            <v>1398142</v>
          </cell>
        </row>
        <row r="43">
          <cell r="C43">
            <v>345000</v>
          </cell>
        </row>
        <row r="44">
          <cell r="C44">
            <v>123724</v>
          </cell>
        </row>
        <row r="45">
          <cell r="C45">
            <v>0</v>
          </cell>
        </row>
        <row r="46">
          <cell r="C46">
            <v>123724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580000</v>
          </cell>
        </row>
        <row r="51">
          <cell r="C51">
            <v>5574420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72705</v>
          </cell>
        </row>
        <row r="59">
          <cell r="C59">
            <v>8343991</v>
          </cell>
        </row>
        <row r="60">
          <cell r="C60">
            <v>20646000</v>
          </cell>
        </row>
        <row r="61">
          <cell r="C61">
            <v>20646000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100000</v>
          </cell>
        </row>
        <row r="65">
          <cell r="C65">
            <v>0</v>
          </cell>
        </row>
        <row r="66">
          <cell r="C66">
            <v>100000</v>
          </cell>
        </row>
        <row r="67">
          <cell r="C67">
            <v>84285105</v>
          </cell>
        </row>
        <row r="68">
          <cell r="C68">
            <v>31156082</v>
          </cell>
        </row>
        <row r="69">
          <cell r="C69">
            <v>2279600</v>
          </cell>
        </row>
        <row r="70">
          <cell r="C70">
            <v>0</v>
          </cell>
        </row>
        <row r="71">
          <cell r="C71">
            <v>33435682</v>
          </cell>
        </row>
        <row r="72">
          <cell r="C72">
            <v>33435682</v>
          </cell>
        </row>
        <row r="73">
          <cell r="C73">
            <v>117720787</v>
          </cell>
        </row>
      </sheetData>
      <sheetData sheetId="9">
        <row r="6">
          <cell r="C6">
            <v>17216025</v>
          </cell>
        </row>
        <row r="7">
          <cell r="C7">
            <v>2971928</v>
          </cell>
        </row>
        <row r="8">
          <cell r="C8">
            <v>31549045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850000</v>
          </cell>
        </row>
        <row r="14">
          <cell r="C14">
            <v>100000</v>
          </cell>
        </row>
        <row r="15">
          <cell r="C15">
            <v>750000</v>
          </cell>
        </row>
        <row r="16">
          <cell r="C16">
            <v>0</v>
          </cell>
        </row>
        <row r="17">
          <cell r="C17">
            <v>850000</v>
          </cell>
        </row>
        <row r="18">
          <cell r="C18">
            <v>785758</v>
          </cell>
        </row>
        <row r="19">
          <cell r="C19">
            <v>5546463</v>
          </cell>
        </row>
        <row r="20">
          <cell r="C20">
            <v>200000</v>
          </cell>
        </row>
        <row r="21">
          <cell r="C21">
            <v>14961</v>
          </cell>
        </row>
        <row r="22">
          <cell r="C22">
            <v>737640</v>
          </cell>
        </row>
        <row r="23">
          <cell r="C23">
            <v>4593862</v>
          </cell>
        </row>
        <row r="24">
          <cell r="C24">
            <v>500000</v>
          </cell>
        </row>
        <row r="25">
          <cell r="C25">
            <v>33563524</v>
          </cell>
        </row>
        <row r="26">
          <cell r="C26">
            <v>40395745</v>
          </cell>
        </row>
        <row r="27">
          <cell r="C27">
            <v>0</v>
          </cell>
        </row>
        <row r="28">
          <cell r="C28">
            <v>119296</v>
          </cell>
        </row>
        <row r="29">
          <cell r="C29">
            <v>157481</v>
          </cell>
        </row>
        <row r="30">
          <cell r="C30">
            <v>11527538</v>
          </cell>
        </row>
        <row r="31">
          <cell r="C31">
            <v>3073765</v>
          </cell>
        </row>
        <row r="32">
          <cell r="C32">
            <v>14878080</v>
          </cell>
        </row>
        <row r="33">
          <cell r="C33">
            <v>5165681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1394733</v>
          </cell>
        </row>
        <row r="37">
          <cell r="C37">
            <v>6560414</v>
          </cell>
        </row>
        <row r="38">
          <cell r="C38">
            <v>123724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123724</v>
          </cell>
        </row>
        <row r="42">
          <cell r="C42">
            <v>123724</v>
          </cell>
        </row>
        <row r="43">
          <cell r="C43">
            <v>114544961</v>
          </cell>
        </row>
        <row r="44">
          <cell r="C44">
            <v>3175826</v>
          </cell>
        </row>
        <row r="45">
          <cell r="C45">
            <v>0</v>
          </cell>
        </row>
        <row r="46">
          <cell r="C46">
            <v>3175826</v>
          </cell>
        </row>
        <row r="47">
          <cell r="C47">
            <v>3175826</v>
          </cell>
        </row>
        <row r="48">
          <cell r="C48">
            <v>117720787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b"/>
      <sheetName val="2"/>
      <sheetName val="2 a"/>
      <sheetName val="2b"/>
      <sheetName val="2c"/>
      <sheetName val="2d"/>
      <sheetName val="3"/>
      <sheetName val="4.sz. mell"/>
      <sheetName val="5"/>
      <sheetName val="6 mell"/>
      <sheetName val="7"/>
      <sheetName val="8"/>
      <sheetName val="9"/>
      <sheetName val="10"/>
    </sheetNames>
    <sheetDataSet>
      <sheetData sheetId="0">
        <row r="69">
          <cell r="C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pane ySplit="6" topLeftCell="A25" activePane="bottomLeft" state="frozen"/>
      <selection pane="topLeft" activeCell="F2" sqref="F2"/>
      <selection pane="bottomLeft" activeCell="C1" sqref="C1"/>
    </sheetView>
  </sheetViews>
  <sheetFormatPr defaultColWidth="9.00390625" defaultRowHeight="12.75"/>
  <cols>
    <col min="1" max="1" width="5.625" style="0" customWidth="1"/>
    <col min="2" max="2" width="50.00390625" style="0" customWidth="1"/>
    <col min="3" max="3" width="13.00390625" style="18" customWidth="1"/>
    <col min="4" max="12" width="10.625" style="18" customWidth="1"/>
  </cols>
  <sheetData>
    <row r="1" spans="2:3" ht="17.25">
      <c r="B1" s="137" t="s">
        <v>109</v>
      </c>
      <c r="C1" s="211" t="s">
        <v>1217</v>
      </c>
    </row>
    <row r="2" spans="2:3" ht="18">
      <c r="B2" s="138" t="s">
        <v>143</v>
      </c>
      <c r="C2" s="33"/>
    </row>
    <row r="3" ht="18">
      <c r="B3" s="2"/>
    </row>
    <row r="4" spans="2:3" ht="15">
      <c r="B4" s="3" t="s">
        <v>102</v>
      </c>
      <c r="C4" s="18" t="s">
        <v>104</v>
      </c>
    </row>
    <row r="5" spans="1:12" ht="36" thickBot="1">
      <c r="A5" s="139" t="s">
        <v>0</v>
      </c>
      <c r="B5" s="140" t="s">
        <v>1</v>
      </c>
      <c r="C5" s="34" t="s">
        <v>260</v>
      </c>
      <c r="D5" s="79" t="s">
        <v>111</v>
      </c>
      <c r="E5" s="62" t="s">
        <v>261</v>
      </c>
      <c r="F5" s="79" t="s">
        <v>112</v>
      </c>
      <c r="G5" s="79" t="s">
        <v>114</v>
      </c>
      <c r="H5" s="79" t="s">
        <v>115</v>
      </c>
      <c r="I5" s="79" t="s">
        <v>117</v>
      </c>
      <c r="J5" s="79" t="s">
        <v>118</v>
      </c>
      <c r="K5" s="80" t="s">
        <v>119</v>
      </c>
      <c r="L5" s="64" t="s">
        <v>120</v>
      </c>
    </row>
    <row r="6" spans="1:12" ht="26.25">
      <c r="A6" s="1">
        <v>1</v>
      </c>
      <c r="B6" s="4" t="s">
        <v>42</v>
      </c>
      <c r="C6" s="35">
        <f aca="true" t="shared" si="0" ref="C6:C69">SUM(D6:L6)</f>
        <v>16315029</v>
      </c>
      <c r="D6" s="20">
        <v>16315029</v>
      </c>
      <c r="E6" s="20"/>
      <c r="F6" s="20"/>
      <c r="G6" s="20"/>
      <c r="H6" s="20"/>
      <c r="I6" s="20"/>
      <c r="J6" s="20"/>
      <c r="K6" s="20"/>
      <c r="L6" s="20"/>
    </row>
    <row r="7" spans="1:12" ht="26.25">
      <c r="A7" s="1">
        <v>2</v>
      </c>
      <c r="B7" s="4" t="s">
        <v>43</v>
      </c>
      <c r="C7" s="36">
        <f t="shared" si="0"/>
        <v>0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26.25">
      <c r="A8" s="1">
        <v>3</v>
      </c>
      <c r="B8" s="66" t="s">
        <v>165</v>
      </c>
      <c r="C8" s="36">
        <f t="shared" si="0"/>
        <v>3417740</v>
      </c>
      <c r="D8" s="20">
        <v>3417740</v>
      </c>
      <c r="E8" s="20"/>
      <c r="F8" s="20"/>
      <c r="G8" s="20"/>
      <c r="H8" s="20"/>
      <c r="I8" s="20"/>
      <c r="J8" s="20"/>
      <c r="K8" s="20"/>
      <c r="L8" s="20"/>
    </row>
    <row r="9" spans="1:12" ht="12.75">
      <c r="A9" s="1"/>
      <c r="B9" s="66" t="s">
        <v>144</v>
      </c>
      <c r="C9" s="36"/>
      <c r="D9" s="20">
        <v>805872</v>
      </c>
      <c r="E9" s="20"/>
      <c r="F9" s="20"/>
      <c r="G9" s="20"/>
      <c r="H9" s="20"/>
      <c r="I9" s="20"/>
      <c r="J9" s="20"/>
      <c r="K9" s="20"/>
      <c r="L9" s="20"/>
    </row>
    <row r="10" spans="1:12" ht="26.25">
      <c r="A10" s="1">
        <v>4</v>
      </c>
      <c r="B10" s="4" t="s">
        <v>44</v>
      </c>
      <c r="C10" s="36">
        <f t="shared" si="0"/>
        <v>1800000</v>
      </c>
      <c r="D10" s="20">
        <v>1800000</v>
      </c>
      <c r="E10" s="20"/>
      <c r="F10" s="20"/>
      <c r="G10" s="20"/>
      <c r="H10" s="20"/>
      <c r="I10" s="20"/>
      <c r="J10" s="20"/>
      <c r="K10" s="20"/>
      <c r="L10" s="20"/>
    </row>
    <row r="11" spans="1:12" ht="26.25">
      <c r="A11" s="1">
        <v>5</v>
      </c>
      <c r="B11" s="4" t="s">
        <v>45</v>
      </c>
      <c r="C11" s="36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2.75">
      <c r="A12" s="1">
        <v>6</v>
      </c>
      <c r="B12" s="4" t="s">
        <v>46</v>
      </c>
      <c r="C12" s="36">
        <f t="shared" si="0"/>
        <v>22338641</v>
      </c>
      <c r="D12" s="21">
        <f aca="true" t="shared" si="1" ref="D12:L12">SUM(D6:D11)</f>
        <v>22338641</v>
      </c>
      <c r="E12" s="21">
        <f t="shared" si="1"/>
        <v>0</v>
      </c>
      <c r="F12" s="21">
        <f t="shared" si="1"/>
        <v>0</v>
      </c>
      <c r="G12" s="21">
        <f t="shared" si="1"/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</row>
    <row r="13" spans="1:12" ht="26.25">
      <c r="A13" s="1">
        <v>7</v>
      </c>
      <c r="B13" s="4" t="s">
        <v>47</v>
      </c>
      <c r="C13" s="36">
        <f t="shared" si="0"/>
        <v>5339206</v>
      </c>
      <c r="D13" s="21">
        <f aca="true" t="shared" si="2" ref="D13:L13">SUM(D14:D18)</f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5339206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</row>
    <row r="14" spans="1:12" ht="12.75">
      <c r="A14" s="1">
        <v>8</v>
      </c>
      <c r="B14" s="4" t="s">
        <v>127</v>
      </c>
      <c r="C14" s="36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2.75">
      <c r="A15" s="1">
        <v>9</v>
      </c>
      <c r="B15" s="4" t="s">
        <v>48</v>
      </c>
      <c r="C15" s="36">
        <f t="shared" si="0"/>
        <v>0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2.75">
      <c r="A16" s="1">
        <v>10</v>
      </c>
      <c r="B16" s="4" t="s">
        <v>49</v>
      </c>
      <c r="C16" s="36">
        <f t="shared" si="0"/>
        <v>5339206</v>
      </c>
      <c r="D16" s="20"/>
      <c r="E16" s="22"/>
      <c r="F16" s="20"/>
      <c r="G16" s="20"/>
      <c r="H16" s="20">
        <v>5339206</v>
      </c>
      <c r="I16" s="22"/>
      <c r="J16" s="20"/>
      <c r="K16" s="20"/>
      <c r="L16" s="20"/>
    </row>
    <row r="17" spans="1:12" ht="12.75">
      <c r="A17" s="1"/>
      <c r="B17" s="4" t="s">
        <v>126</v>
      </c>
      <c r="C17" s="36">
        <f t="shared" si="0"/>
        <v>0</v>
      </c>
      <c r="D17" s="20"/>
      <c r="E17" s="22"/>
      <c r="F17" s="20"/>
      <c r="G17" s="20"/>
      <c r="H17" s="20"/>
      <c r="I17" s="22"/>
      <c r="J17" s="20"/>
      <c r="K17" s="20"/>
      <c r="L17" s="20"/>
    </row>
    <row r="18" spans="1:12" ht="12.75">
      <c r="A18" s="1">
        <v>11</v>
      </c>
      <c r="B18" s="4" t="s">
        <v>50</v>
      </c>
      <c r="C18" s="36">
        <f t="shared" si="0"/>
        <v>0</v>
      </c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6.25">
      <c r="A19" s="1">
        <v>12</v>
      </c>
      <c r="B19" s="5" t="s">
        <v>51</v>
      </c>
      <c r="C19" s="36">
        <f t="shared" si="0"/>
        <v>27677847</v>
      </c>
      <c r="D19" s="23">
        <f aca="true" t="shared" si="3" ref="D19:L19">D12+D13</f>
        <v>22338641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3"/>
        <v>5339206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</row>
    <row r="20" spans="1:12" ht="12.75">
      <c r="A20" s="1">
        <v>13</v>
      </c>
      <c r="B20" s="4" t="s">
        <v>52</v>
      </c>
      <c r="C20" s="36">
        <f t="shared" si="0"/>
        <v>0</v>
      </c>
      <c r="D20" s="24">
        <f aca="true" t="shared" si="4" ref="D20:L20">SUM(D21:D24)</f>
        <v>0</v>
      </c>
      <c r="E20" s="24">
        <f t="shared" si="4"/>
        <v>0</v>
      </c>
      <c r="F20" s="24">
        <f t="shared" si="4"/>
        <v>0</v>
      </c>
      <c r="G20" s="24">
        <f t="shared" si="4"/>
        <v>0</v>
      </c>
      <c r="H20" s="24">
        <f t="shared" si="4"/>
        <v>0</v>
      </c>
      <c r="I20" s="24">
        <f t="shared" si="4"/>
        <v>0</v>
      </c>
      <c r="J20" s="24">
        <f t="shared" si="4"/>
        <v>0</v>
      </c>
      <c r="K20" s="24">
        <f t="shared" si="4"/>
        <v>0</v>
      </c>
      <c r="L20" s="24">
        <f t="shared" si="4"/>
        <v>0</v>
      </c>
    </row>
    <row r="21" spans="1:12" ht="12.75">
      <c r="A21" s="1">
        <v>14</v>
      </c>
      <c r="B21" s="4" t="s">
        <v>53</v>
      </c>
      <c r="C21" s="36">
        <f t="shared" si="0"/>
        <v>0</v>
      </c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>
      <c r="A22" s="1">
        <v>15</v>
      </c>
      <c r="B22" s="4" t="s">
        <v>54</v>
      </c>
      <c r="C22" s="36">
        <f t="shared" si="0"/>
        <v>0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2.75">
      <c r="A23" s="1">
        <v>16</v>
      </c>
      <c r="B23" s="4" t="s">
        <v>55</v>
      </c>
      <c r="C23" s="36">
        <f t="shared" si="0"/>
        <v>0</v>
      </c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2.75">
      <c r="A24" s="1">
        <v>17</v>
      </c>
      <c r="B24" s="141" t="s">
        <v>56</v>
      </c>
      <c r="C24" s="36">
        <f t="shared" si="0"/>
        <v>0</v>
      </c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26.25">
      <c r="A25" s="1">
        <v>18</v>
      </c>
      <c r="B25" s="5" t="s">
        <v>57</v>
      </c>
      <c r="C25" s="36">
        <f t="shared" si="0"/>
        <v>0</v>
      </c>
      <c r="D25" s="23">
        <f aca="true" t="shared" si="5" ref="D25:L25">D20</f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</row>
    <row r="26" spans="1:12" ht="12.75">
      <c r="A26" s="1">
        <v>19</v>
      </c>
      <c r="B26" s="4" t="s">
        <v>58</v>
      </c>
      <c r="C26" s="36">
        <f t="shared" si="0"/>
        <v>1238000</v>
      </c>
      <c r="D26" s="21">
        <f>SUM(C27:C28)</f>
        <v>1238000</v>
      </c>
      <c r="E26" s="21">
        <f aca="true" t="shared" si="6" ref="E26:L26">SUM(E27:E28)</f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1">
        <f t="shared" si="6"/>
        <v>0</v>
      </c>
      <c r="K26" s="21">
        <f t="shared" si="6"/>
        <v>0</v>
      </c>
      <c r="L26" s="21">
        <f t="shared" si="6"/>
        <v>0</v>
      </c>
    </row>
    <row r="27" spans="1:12" ht="12.75">
      <c r="A27" s="1">
        <v>20</v>
      </c>
      <c r="B27" s="4" t="s">
        <v>59</v>
      </c>
      <c r="C27" s="36">
        <f>SUM(D27:L27)</f>
        <v>338000</v>
      </c>
      <c r="D27" s="20">
        <v>338000</v>
      </c>
      <c r="E27" s="82"/>
      <c r="F27" s="20"/>
      <c r="G27" s="20"/>
      <c r="H27" s="20"/>
      <c r="I27" s="20"/>
      <c r="J27" s="20"/>
      <c r="K27" s="20"/>
      <c r="L27" s="20"/>
    </row>
    <row r="28" spans="1:12" ht="16.5" customHeight="1">
      <c r="A28" s="1">
        <v>21</v>
      </c>
      <c r="B28" s="4" t="s">
        <v>60</v>
      </c>
      <c r="C28" s="36">
        <f>SUM(D28:L28)</f>
        <v>900000</v>
      </c>
      <c r="D28" s="20">
        <v>900000</v>
      </c>
      <c r="E28" s="82"/>
      <c r="F28" s="20"/>
      <c r="G28" s="20"/>
      <c r="H28" s="20"/>
      <c r="I28" s="20"/>
      <c r="J28" s="20"/>
      <c r="K28" s="20"/>
      <c r="L28" s="20"/>
    </row>
    <row r="29" spans="1:12" ht="18.75" customHeight="1">
      <c r="A29" s="1">
        <v>22</v>
      </c>
      <c r="B29" s="4" t="s">
        <v>61</v>
      </c>
      <c r="C29" s="36">
        <f>SUM(D29:L29)</f>
        <v>9000000</v>
      </c>
      <c r="D29" s="20">
        <v>9000000</v>
      </c>
      <c r="E29" s="82"/>
      <c r="F29" s="20"/>
      <c r="G29" s="20"/>
      <c r="H29" s="20"/>
      <c r="I29" s="20"/>
      <c r="J29" s="20"/>
      <c r="K29" s="20"/>
      <c r="L29" s="20"/>
    </row>
    <row r="30" spans="1:12" ht="12.75">
      <c r="A30" s="1">
        <v>23</v>
      </c>
      <c r="B30" s="4" t="s">
        <v>62</v>
      </c>
      <c r="C30" s="36">
        <f>SUM(D30:L30)</f>
        <v>1650000</v>
      </c>
      <c r="D30" s="20">
        <v>1650000</v>
      </c>
      <c r="E30" s="82"/>
      <c r="F30" s="20"/>
      <c r="G30" s="20"/>
      <c r="H30" s="20"/>
      <c r="I30" s="20"/>
      <c r="J30" s="20"/>
      <c r="K30" s="20"/>
      <c r="L30" s="20"/>
    </row>
    <row r="31" spans="1:12" ht="26.25">
      <c r="A31" s="1">
        <v>24</v>
      </c>
      <c r="B31" s="4" t="s">
        <v>63</v>
      </c>
      <c r="C31" s="36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1">
        <v>25</v>
      </c>
      <c r="B32" s="4" t="s">
        <v>64</v>
      </c>
      <c r="C32" s="36">
        <f t="shared" si="0"/>
        <v>0</v>
      </c>
      <c r="D32" s="21">
        <f>SUM(D31:D31)</f>
        <v>0</v>
      </c>
      <c r="E32" s="21">
        <f aca="true" t="shared" si="7" ref="E32:L32">SUM(E29:E31)</f>
        <v>0</v>
      </c>
      <c r="F32" s="21">
        <f t="shared" si="7"/>
        <v>0</v>
      </c>
      <c r="G32" s="21">
        <f t="shared" si="7"/>
        <v>0</v>
      </c>
      <c r="H32" s="21">
        <f t="shared" si="7"/>
        <v>0</v>
      </c>
      <c r="I32" s="21">
        <f t="shared" si="7"/>
        <v>0</v>
      </c>
      <c r="J32" s="21">
        <f t="shared" si="7"/>
        <v>0</v>
      </c>
      <c r="K32" s="21">
        <f t="shared" si="7"/>
        <v>0</v>
      </c>
      <c r="L32" s="21">
        <f t="shared" si="7"/>
        <v>0</v>
      </c>
    </row>
    <row r="33" spans="1:12" ht="12.75">
      <c r="A33" s="1">
        <v>26</v>
      </c>
      <c r="B33" s="4" t="s">
        <v>65</v>
      </c>
      <c r="C33" s="36">
        <f t="shared" si="0"/>
        <v>100000</v>
      </c>
      <c r="D33" s="21">
        <f aca="true" t="shared" si="8" ref="D33:L33">SUM(D34:D36)</f>
        <v>0</v>
      </c>
      <c r="E33" s="21">
        <f t="shared" si="8"/>
        <v>100000</v>
      </c>
      <c r="F33" s="21">
        <f t="shared" si="8"/>
        <v>0</v>
      </c>
      <c r="G33" s="21">
        <f t="shared" si="8"/>
        <v>0</v>
      </c>
      <c r="H33" s="21">
        <f t="shared" si="8"/>
        <v>0</v>
      </c>
      <c r="I33" s="21">
        <f t="shared" si="8"/>
        <v>0</v>
      </c>
      <c r="J33" s="21">
        <f t="shared" si="8"/>
        <v>0</v>
      </c>
      <c r="K33" s="21">
        <f t="shared" si="8"/>
        <v>0</v>
      </c>
      <c r="L33" s="21">
        <f t="shared" si="8"/>
        <v>0</v>
      </c>
    </row>
    <row r="34" spans="1:12" ht="39">
      <c r="A34" s="1">
        <v>27</v>
      </c>
      <c r="B34" s="4" t="s">
        <v>66</v>
      </c>
      <c r="C34" s="36">
        <f t="shared" si="0"/>
        <v>0</v>
      </c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1">
        <v>28</v>
      </c>
      <c r="B35" s="4" t="s">
        <v>67</v>
      </c>
      <c r="C35" s="36">
        <f t="shared" si="0"/>
        <v>0</v>
      </c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1">
        <v>29</v>
      </c>
      <c r="B36" s="4" t="s">
        <v>166</v>
      </c>
      <c r="C36" s="36">
        <f t="shared" si="0"/>
        <v>100000</v>
      </c>
      <c r="D36" s="25"/>
      <c r="E36" s="20">
        <v>100000</v>
      </c>
      <c r="F36" s="25"/>
      <c r="G36" s="25"/>
      <c r="H36" s="25"/>
      <c r="I36" s="25"/>
      <c r="J36" s="25"/>
      <c r="K36" s="25"/>
      <c r="L36" s="25"/>
    </row>
    <row r="37" spans="1:12" ht="12.75">
      <c r="A37" s="1">
        <v>30</v>
      </c>
      <c r="B37" s="5" t="s">
        <v>68</v>
      </c>
      <c r="C37" s="36">
        <f t="shared" si="0"/>
        <v>11988000</v>
      </c>
      <c r="D37" s="23">
        <f>D26+D29+D30+D31+D32+D33</f>
        <v>11888000</v>
      </c>
      <c r="E37" s="23">
        <f aca="true" t="shared" si="9" ref="E37:L37">E26+E29+E30+E31+E32+E33</f>
        <v>100000</v>
      </c>
      <c r="F37" s="23">
        <f t="shared" si="9"/>
        <v>0</v>
      </c>
      <c r="G37" s="23">
        <f t="shared" si="9"/>
        <v>0</v>
      </c>
      <c r="H37" s="23">
        <f t="shared" si="9"/>
        <v>0</v>
      </c>
      <c r="I37" s="23">
        <f t="shared" si="9"/>
        <v>0</v>
      </c>
      <c r="J37" s="23">
        <f t="shared" si="9"/>
        <v>0</v>
      </c>
      <c r="K37" s="23">
        <f t="shared" si="9"/>
        <v>0</v>
      </c>
      <c r="L37" s="23">
        <f t="shared" si="9"/>
        <v>0</v>
      </c>
    </row>
    <row r="38" spans="1:12" ht="12.75">
      <c r="A38" s="1">
        <v>31</v>
      </c>
      <c r="B38" s="6" t="s">
        <v>69</v>
      </c>
      <c r="C38" s="36">
        <f t="shared" si="0"/>
        <v>190000</v>
      </c>
      <c r="D38" s="26">
        <f aca="true" t="shared" si="10" ref="D38:L38">SUM(D39:D41)</f>
        <v>0</v>
      </c>
      <c r="E38" s="26">
        <f t="shared" si="10"/>
        <v>0</v>
      </c>
      <c r="F38" s="26">
        <f t="shared" si="10"/>
        <v>0</v>
      </c>
      <c r="G38" s="26">
        <f t="shared" si="10"/>
        <v>190000</v>
      </c>
      <c r="H38" s="26">
        <f t="shared" si="10"/>
        <v>0</v>
      </c>
      <c r="I38" s="26">
        <f t="shared" si="10"/>
        <v>0</v>
      </c>
      <c r="J38" s="26">
        <f t="shared" si="10"/>
        <v>0</v>
      </c>
      <c r="K38" s="26">
        <f t="shared" si="10"/>
        <v>0</v>
      </c>
      <c r="L38" s="26">
        <f t="shared" si="10"/>
        <v>0</v>
      </c>
    </row>
    <row r="39" spans="1:12" ht="12.75">
      <c r="A39" s="1">
        <v>32</v>
      </c>
      <c r="B39" s="6" t="s">
        <v>70</v>
      </c>
      <c r="C39" s="36">
        <f t="shared" si="0"/>
        <v>0</v>
      </c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2.75">
      <c r="A40" s="1">
        <v>33</v>
      </c>
      <c r="B40" s="6" t="s">
        <v>71</v>
      </c>
      <c r="C40" s="36">
        <f t="shared" si="0"/>
        <v>190000</v>
      </c>
      <c r="D40" s="22"/>
      <c r="E40" s="22"/>
      <c r="F40" s="22"/>
      <c r="G40" s="22">
        <v>190000</v>
      </c>
      <c r="H40" s="22"/>
      <c r="I40" s="22"/>
      <c r="J40" s="22"/>
      <c r="K40" s="22"/>
      <c r="L40" s="22"/>
    </row>
    <row r="41" spans="1:12" ht="12.75">
      <c r="A41" s="1">
        <v>34</v>
      </c>
      <c r="B41" s="6" t="s">
        <v>72</v>
      </c>
      <c r="C41" s="36">
        <f t="shared" si="0"/>
        <v>0</v>
      </c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2.75">
      <c r="A42" s="1">
        <v>35</v>
      </c>
      <c r="B42" s="4" t="s">
        <v>73</v>
      </c>
      <c r="C42" s="36">
        <f t="shared" si="0"/>
        <v>1518142</v>
      </c>
      <c r="D42" s="26">
        <f aca="true" t="shared" si="11" ref="D42:L42">SUM(D43:D44)</f>
        <v>0</v>
      </c>
      <c r="E42" s="26">
        <f t="shared" si="11"/>
        <v>0</v>
      </c>
      <c r="F42" s="26">
        <f t="shared" si="11"/>
        <v>0</v>
      </c>
      <c r="G42" s="26">
        <f t="shared" si="11"/>
        <v>120000</v>
      </c>
      <c r="H42" s="26">
        <f t="shared" si="11"/>
        <v>0</v>
      </c>
      <c r="I42" s="26">
        <f t="shared" si="11"/>
        <v>1398142</v>
      </c>
      <c r="J42" s="26">
        <f t="shared" si="11"/>
        <v>0</v>
      </c>
      <c r="K42" s="26">
        <f t="shared" si="11"/>
        <v>0</v>
      </c>
      <c r="L42" s="26">
        <f t="shared" si="11"/>
        <v>0</v>
      </c>
    </row>
    <row r="43" spans="1:12" ht="12.75">
      <c r="A43" s="1">
        <v>36</v>
      </c>
      <c r="B43" s="4" t="s">
        <v>74</v>
      </c>
      <c r="C43" s="36">
        <f t="shared" si="0"/>
        <v>1398142</v>
      </c>
      <c r="D43" s="20"/>
      <c r="E43" s="20"/>
      <c r="F43" s="20"/>
      <c r="G43" s="20"/>
      <c r="H43" s="20"/>
      <c r="I43" s="20">
        <v>1398142</v>
      </c>
      <c r="J43" s="20"/>
      <c r="K43" s="20"/>
      <c r="L43" s="20"/>
    </row>
    <row r="44" spans="1:12" ht="12.75">
      <c r="A44" s="1">
        <v>37</v>
      </c>
      <c r="B44" s="4" t="s">
        <v>75</v>
      </c>
      <c r="C44" s="36">
        <f t="shared" si="0"/>
        <v>120000</v>
      </c>
      <c r="D44" s="20"/>
      <c r="E44" s="20"/>
      <c r="F44" s="20"/>
      <c r="G44" s="20">
        <v>120000</v>
      </c>
      <c r="H44" s="20"/>
      <c r="I44" s="20"/>
      <c r="J44" s="20"/>
      <c r="K44" s="20"/>
      <c r="L44" s="20"/>
    </row>
    <row r="45" spans="1:12" ht="12.75">
      <c r="A45" s="1">
        <v>38</v>
      </c>
      <c r="B45" s="4" t="s">
        <v>76</v>
      </c>
      <c r="C45" s="36">
        <f t="shared" si="0"/>
        <v>0</v>
      </c>
      <c r="D45" s="26">
        <f aca="true" t="shared" si="12" ref="D45:L45">SUM(D46:D50)</f>
        <v>0</v>
      </c>
      <c r="E45" s="26">
        <f t="shared" si="12"/>
        <v>0</v>
      </c>
      <c r="F45" s="26">
        <f t="shared" si="12"/>
        <v>0</v>
      </c>
      <c r="G45" s="26">
        <f t="shared" si="12"/>
        <v>0</v>
      </c>
      <c r="H45" s="26">
        <f t="shared" si="12"/>
        <v>0</v>
      </c>
      <c r="I45" s="26">
        <f t="shared" si="12"/>
        <v>0</v>
      </c>
      <c r="J45" s="26">
        <f t="shared" si="12"/>
        <v>0</v>
      </c>
      <c r="K45" s="26">
        <f t="shared" si="12"/>
        <v>0</v>
      </c>
      <c r="L45" s="26">
        <f t="shared" si="12"/>
        <v>0</v>
      </c>
    </row>
    <row r="46" spans="1:12" ht="26.25">
      <c r="A46" s="1">
        <v>39</v>
      </c>
      <c r="B46" s="4" t="s">
        <v>77</v>
      </c>
      <c r="C46" s="36">
        <f t="shared" si="0"/>
        <v>0</v>
      </c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26.25">
      <c r="A47" s="1">
        <v>40</v>
      </c>
      <c r="B47" s="4" t="s">
        <v>78</v>
      </c>
      <c r="C47" s="36">
        <f t="shared" si="0"/>
        <v>0</v>
      </c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1">
        <v>41</v>
      </c>
      <c r="B48" s="4" t="s">
        <v>79</v>
      </c>
      <c r="C48" s="36">
        <f t="shared" si="0"/>
        <v>0</v>
      </c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6.25">
      <c r="A49" s="1">
        <v>42</v>
      </c>
      <c r="B49" s="4" t="s">
        <v>80</v>
      </c>
      <c r="C49" s="36">
        <f t="shared" si="0"/>
        <v>0</v>
      </c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2.75">
      <c r="A50" s="1">
        <v>43</v>
      </c>
      <c r="B50" s="4" t="s">
        <v>81</v>
      </c>
      <c r="C50" s="36">
        <f t="shared" si="0"/>
        <v>0</v>
      </c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2.75">
      <c r="A51" s="1">
        <v>44</v>
      </c>
      <c r="B51" s="4" t="s">
        <v>82</v>
      </c>
      <c r="C51" s="36">
        <f t="shared" si="0"/>
        <v>680000</v>
      </c>
      <c r="D51" s="20"/>
      <c r="E51" s="20"/>
      <c r="F51" s="20"/>
      <c r="G51" s="20"/>
      <c r="H51" s="20"/>
      <c r="I51" s="20"/>
      <c r="J51" s="20">
        <v>680000</v>
      </c>
      <c r="K51" s="20"/>
      <c r="L51" s="20"/>
    </row>
    <row r="52" spans="1:12" ht="12.75">
      <c r="A52" s="1">
        <v>45</v>
      </c>
      <c r="B52" s="4" t="s">
        <v>83</v>
      </c>
      <c r="C52" s="36">
        <f t="shared" si="0"/>
        <v>0</v>
      </c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2.75">
      <c r="A53" s="1">
        <v>46</v>
      </c>
      <c r="B53" s="4" t="s">
        <v>84</v>
      </c>
      <c r="C53" s="36">
        <f t="shared" si="0"/>
        <v>0</v>
      </c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26.25">
      <c r="A54" s="1">
        <v>47</v>
      </c>
      <c r="B54" s="4" t="s">
        <v>85</v>
      </c>
      <c r="C54" s="36">
        <f t="shared" si="0"/>
        <v>0</v>
      </c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2.75">
      <c r="A55" s="1">
        <v>48</v>
      </c>
      <c r="B55" s="4" t="s">
        <v>86</v>
      </c>
      <c r="C55" s="36">
        <f t="shared" si="0"/>
        <v>0</v>
      </c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26.25">
      <c r="A56" s="1">
        <v>49</v>
      </c>
      <c r="B56" s="4" t="s">
        <v>87</v>
      </c>
      <c r="C56" s="36">
        <f t="shared" si="0"/>
        <v>0</v>
      </c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2.75">
      <c r="A57" s="1">
        <v>50</v>
      </c>
      <c r="B57" s="4" t="s">
        <v>88</v>
      </c>
      <c r="C57" s="36">
        <f t="shared" si="0"/>
        <v>0</v>
      </c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2.75">
      <c r="A58" s="1">
        <v>51</v>
      </c>
      <c r="B58" s="4" t="s">
        <v>89</v>
      </c>
      <c r="C58" s="36">
        <f t="shared" si="0"/>
        <v>0</v>
      </c>
      <c r="D58" s="20"/>
      <c r="E58" s="20"/>
      <c r="F58" s="20"/>
      <c r="G58" s="20"/>
      <c r="H58" s="20"/>
      <c r="I58" s="20"/>
      <c r="J58" s="20"/>
      <c r="K58" s="20"/>
      <c r="L58" s="20"/>
    </row>
    <row r="59" spans="1:12" s="143" customFormat="1" ht="12.75">
      <c r="A59" s="1">
        <v>52</v>
      </c>
      <c r="B59" s="4" t="s">
        <v>167</v>
      </c>
      <c r="C59" s="142">
        <f t="shared" si="0"/>
        <v>0</v>
      </c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2.75">
      <c r="A60" s="1">
        <v>53</v>
      </c>
      <c r="B60" s="5" t="s">
        <v>90</v>
      </c>
      <c r="C60" s="36">
        <f t="shared" si="0"/>
        <v>2388142</v>
      </c>
      <c r="D60" s="23">
        <f aca="true" t="shared" si="13" ref="D60:L60">D38+D42+D45+D51+D52+D53+D54+D55+D56+D57+D58+D59</f>
        <v>0</v>
      </c>
      <c r="E60" s="23">
        <f t="shared" si="13"/>
        <v>0</v>
      </c>
      <c r="F60" s="23">
        <f t="shared" si="13"/>
        <v>0</v>
      </c>
      <c r="G60" s="23">
        <f t="shared" si="13"/>
        <v>310000</v>
      </c>
      <c r="H60" s="23">
        <f t="shared" si="13"/>
        <v>0</v>
      </c>
      <c r="I60" s="23">
        <f t="shared" si="13"/>
        <v>1398142</v>
      </c>
      <c r="J60" s="23">
        <f t="shared" si="13"/>
        <v>680000</v>
      </c>
      <c r="K60" s="23">
        <f t="shared" si="13"/>
        <v>0</v>
      </c>
      <c r="L60" s="23">
        <f t="shared" si="13"/>
        <v>0</v>
      </c>
    </row>
    <row r="61" spans="1:12" s="143" customFormat="1" ht="12.75">
      <c r="A61" s="1">
        <v>54</v>
      </c>
      <c r="B61" s="4" t="s">
        <v>91</v>
      </c>
      <c r="C61" s="142">
        <f t="shared" si="0"/>
        <v>0</v>
      </c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2.75">
      <c r="A62" s="1">
        <v>55</v>
      </c>
      <c r="B62" s="5" t="s">
        <v>92</v>
      </c>
      <c r="C62" s="36">
        <f t="shared" si="0"/>
        <v>0</v>
      </c>
      <c r="D62" s="23">
        <f aca="true" t="shared" si="14" ref="D62:L62">D61</f>
        <v>0</v>
      </c>
      <c r="E62" s="23">
        <f t="shared" si="14"/>
        <v>0</v>
      </c>
      <c r="F62" s="23">
        <f t="shared" si="14"/>
        <v>0</v>
      </c>
      <c r="G62" s="23">
        <f t="shared" si="14"/>
        <v>0</v>
      </c>
      <c r="H62" s="23">
        <f t="shared" si="14"/>
        <v>0</v>
      </c>
      <c r="I62" s="23">
        <f t="shared" si="14"/>
        <v>0</v>
      </c>
      <c r="J62" s="23">
        <f t="shared" si="14"/>
        <v>0</v>
      </c>
      <c r="K62" s="23">
        <f t="shared" si="14"/>
        <v>0</v>
      </c>
      <c r="L62" s="23">
        <f t="shared" si="14"/>
        <v>0</v>
      </c>
    </row>
    <row r="63" spans="1:12" ht="26.25">
      <c r="A63" s="1">
        <v>56</v>
      </c>
      <c r="B63" s="4" t="s">
        <v>93</v>
      </c>
      <c r="C63" s="36">
        <f t="shared" si="0"/>
        <v>0</v>
      </c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.75">
      <c r="A64" s="1">
        <v>57</v>
      </c>
      <c r="B64" s="4" t="s">
        <v>94</v>
      </c>
      <c r="C64" s="36">
        <f t="shared" si="0"/>
        <v>100000</v>
      </c>
      <c r="D64" s="20"/>
      <c r="E64" s="20"/>
      <c r="F64" s="20"/>
      <c r="G64" s="20"/>
      <c r="H64" s="20"/>
      <c r="I64" s="20"/>
      <c r="J64" s="20"/>
      <c r="K64" s="20">
        <v>100000</v>
      </c>
      <c r="L64" s="20"/>
    </row>
    <row r="65" spans="1:12" ht="12.75">
      <c r="A65" s="1">
        <v>58</v>
      </c>
      <c r="B65" s="4" t="s">
        <v>95</v>
      </c>
      <c r="C65" s="36">
        <f t="shared" si="0"/>
        <v>0</v>
      </c>
      <c r="D65" s="25"/>
      <c r="E65" s="25"/>
      <c r="F65" s="25"/>
      <c r="G65" s="25"/>
      <c r="H65" s="25"/>
      <c r="I65" s="25"/>
      <c r="J65" s="25"/>
      <c r="K65" s="25"/>
      <c r="L65" s="25"/>
    </row>
    <row r="66" spans="1:12" ht="12.75">
      <c r="A66" s="1">
        <v>59</v>
      </c>
      <c r="B66" s="5" t="s">
        <v>96</v>
      </c>
      <c r="C66" s="36">
        <f t="shared" si="0"/>
        <v>100000</v>
      </c>
      <c r="D66" s="27">
        <f aca="true" t="shared" si="15" ref="D66:L66">SUM(D63:D65)</f>
        <v>0</v>
      </c>
      <c r="E66" s="27">
        <f t="shared" si="15"/>
        <v>0</v>
      </c>
      <c r="F66" s="27">
        <f t="shared" si="15"/>
        <v>0</v>
      </c>
      <c r="G66" s="27">
        <f t="shared" si="15"/>
        <v>0</v>
      </c>
      <c r="H66" s="27">
        <f t="shared" si="15"/>
        <v>0</v>
      </c>
      <c r="I66" s="27">
        <f t="shared" si="15"/>
        <v>0</v>
      </c>
      <c r="J66" s="27">
        <f t="shared" si="15"/>
        <v>0</v>
      </c>
      <c r="K66" s="27">
        <f t="shared" si="15"/>
        <v>100000</v>
      </c>
      <c r="L66" s="27">
        <f t="shared" si="15"/>
        <v>0</v>
      </c>
    </row>
    <row r="67" spans="1:12" ht="12.75">
      <c r="A67" s="1">
        <v>60</v>
      </c>
      <c r="B67" s="7" t="s">
        <v>97</v>
      </c>
      <c r="C67" s="36">
        <f t="shared" si="0"/>
        <v>42153989</v>
      </c>
      <c r="D67" s="28">
        <f aca="true" t="shared" si="16" ref="D67:L67">D19+D25+D37+D60+D62+D66</f>
        <v>34226641</v>
      </c>
      <c r="E67" s="28">
        <f t="shared" si="16"/>
        <v>100000</v>
      </c>
      <c r="F67" s="28">
        <f t="shared" si="16"/>
        <v>0</v>
      </c>
      <c r="G67" s="28">
        <f t="shared" si="16"/>
        <v>310000</v>
      </c>
      <c r="H67" s="28">
        <f t="shared" si="16"/>
        <v>5339206</v>
      </c>
      <c r="I67" s="28">
        <f t="shared" si="16"/>
        <v>1398142</v>
      </c>
      <c r="J67" s="28">
        <f t="shared" si="16"/>
        <v>680000</v>
      </c>
      <c r="K67" s="28">
        <f t="shared" si="16"/>
        <v>100000</v>
      </c>
      <c r="L67" s="28">
        <f t="shared" si="16"/>
        <v>0</v>
      </c>
    </row>
    <row r="68" spans="1:12" ht="26.25">
      <c r="A68" s="1">
        <v>61</v>
      </c>
      <c r="B68" s="4" t="s">
        <v>98</v>
      </c>
      <c r="C68" s="36">
        <f t="shared" si="0"/>
        <v>40521407</v>
      </c>
      <c r="D68" s="20">
        <v>40521407</v>
      </c>
      <c r="E68" s="20"/>
      <c r="F68" s="20"/>
      <c r="G68" s="20"/>
      <c r="H68" s="20"/>
      <c r="I68" s="20"/>
      <c r="J68" s="20"/>
      <c r="K68" s="20"/>
      <c r="L68" s="20"/>
    </row>
    <row r="69" spans="1:12" ht="12.75">
      <c r="A69" s="1">
        <v>62</v>
      </c>
      <c r="B69" s="4" t="s">
        <v>99</v>
      </c>
      <c r="C69" s="36">
        <f t="shared" si="0"/>
        <v>0</v>
      </c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2.75">
      <c r="A70" s="1">
        <v>63</v>
      </c>
      <c r="B70" s="4" t="s">
        <v>105</v>
      </c>
      <c r="C70" s="36">
        <f>SUM(D70:L70)</f>
        <v>0</v>
      </c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2.75">
      <c r="A71" s="1">
        <v>64</v>
      </c>
      <c r="B71" s="4" t="s">
        <v>100</v>
      </c>
      <c r="C71" s="36">
        <f>SUM(D71:L71)</f>
        <v>40521407</v>
      </c>
      <c r="D71" s="24">
        <f aca="true" t="shared" si="17" ref="D71:L71">SUM(D68:D70)</f>
        <v>40521407</v>
      </c>
      <c r="E71" s="24">
        <f t="shared" si="17"/>
        <v>0</v>
      </c>
      <c r="F71" s="24">
        <f t="shared" si="17"/>
        <v>0</v>
      </c>
      <c r="G71" s="24">
        <f t="shared" si="17"/>
        <v>0</v>
      </c>
      <c r="H71" s="24">
        <f t="shared" si="17"/>
        <v>0</v>
      </c>
      <c r="I71" s="24">
        <f t="shared" si="17"/>
        <v>0</v>
      </c>
      <c r="J71" s="24">
        <f t="shared" si="17"/>
        <v>0</v>
      </c>
      <c r="K71" s="24">
        <f t="shared" si="17"/>
        <v>0</v>
      </c>
      <c r="L71" s="24">
        <f t="shared" si="17"/>
        <v>0</v>
      </c>
    </row>
    <row r="72" spans="1:12" ht="13.5" thickBot="1">
      <c r="A72" s="1">
        <v>65</v>
      </c>
      <c r="B72" s="8" t="s">
        <v>101</v>
      </c>
      <c r="C72" s="36">
        <f>SUM(D72:L72)</f>
        <v>40521407</v>
      </c>
      <c r="D72" s="29">
        <f aca="true" t="shared" si="18" ref="D72:L72">D71</f>
        <v>40521407</v>
      </c>
      <c r="E72" s="29">
        <f t="shared" si="18"/>
        <v>0</v>
      </c>
      <c r="F72" s="29">
        <f t="shared" si="18"/>
        <v>0</v>
      </c>
      <c r="G72" s="29">
        <f t="shared" si="18"/>
        <v>0</v>
      </c>
      <c r="H72" s="29">
        <f t="shared" si="18"/>
        <v>0</v>
      </c>
      <c r="I72" s="29">
        <f t="shared" si="18"/>
        <v>0</v>
      </c>
      <c r="J72" s="29">
        <f t="shared" si="18"/>
        <v>0</v>
      </c>
      <c r="K72" s="29">
        <f t="shared" si="18"/>
        <v>0</v>
      </c>
      <c r="L72" s="29">
        <f t="shared" si="18"/>
        <v>0</v>
      </c>
    </row>
    <row r="73" spans="1:12" ht="14.25" thickBot="1" thickTop="1">
      <c r="A73" s="1">
        <v>66</v>
      </c>
      <c r="B73" s="9" t="s">
        <v>40</v>
      </c>
      <c r="C73" s="144">
        <f>SUM(D73:L73)</f>
        <v>82675396</v>
      </c>
      <c r="D73" s="96">
        <f aca="true" t="shared" si="19" ref="D73:L73">D67+D72</f>
        <v>74748048</v>
      </c>
      <c r="E73" s="96">
        <f t="shared" si="19"/>
        <v>100000</v>
      </c>
      <c r="F73" s="96">
        <f t="shared" si="19"/>
        <v>0</v>
      </c>
      <c r="G73" s="96">
        <f t="shared" si="19"/>
        <v>310000</v>
      </c>
      <c r="H73" s="96">
        <f t="shared" si="19"/>
        <v>5339206</v>
      </c>
      <c r="I73" s="96">
        <f t="shared" si="19"/>
        <v>1398142</v>
      </c>
      <c r="J73" s="96">
        <f t="shared" si="19"/>
        <v>680000</v>
      </c>
      <c r="K73" s="96">
        <f t="shared" si="19"/>
        <v>100000</v>
      </c>
      <c r="L73" s="96">
        <f t="shared" si="19"/>
        <v>0</v>
      </c>
    </row>
    <row r="74" ht="13.5" thickTop="1"/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0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pane ySplit="6" topLeftCell="A42" activePane="bottomLeft" state="frozen"/>
      <selection pane="topLeft" activeCell="A1" sqref="A1:H1"/>
      <selection pane="bottomLeft" activeCell="C2" sqref="C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13.625" style="0" customWidth="1"/>
  </cols>
  <sheetData>
    <row r="1" spans="1:23" ht="12.75">
      <c r="A1" s="18"/>
      <c r="B1" s="97" t="s">
        <v>109</v>
      </c>
      <c r="C1" s="18"/>
      <c r="D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>
      <c r="A2" s="18"/>
      <c r="B2" s="68" t="s">
        <v>143</v>
      </c>
      <c r="C2" s="211" t="s">
        <v>1225</v>
      </c>
      <c r="D2" s="3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>
      <c r="A3" s="18"/>
      <c r="B3" s="68"/>
      <c r="C3" s="33" t="s">
        <v>145</v>
      </c>
      <c r="D3" s="33"/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5" ht="12.75">
      <c r="A4" s="511" t="s">
        <v>445</v>
      </c>
      <c r="B4" s="512"/>
      <c r="C4" s="512"/>
      <c r="D4" s="512"/>
      <c r="E4" s="512"/>
    </row>
    <row r="5" spans="1:5" ht="30">
      <c r="A5" s="340"/>
      <c r="B5" s="340" t="s">
        <v>368</v>
      </c>
      <c r="C5" s="340" t="s">
        <v>446</v>
      </c>
      <c r="D5" s="340" t="s">
        <v>447</v>
      </c>
      <c r="E5" s="340" t="s">
        <v>448</v>
      </c>
    </row>
    <row r="6" spans="1:5" ht="15">
      <c r="A6" s="340">
        <v>1</v>
      </c>
      <c r="B6" s="340">
        <v>2</v>
      </c>
      <c r="C6" s="340">
        <v>3</v>
      </c>
      <c r="D6" s="340">
        <v>4</v>
      </c>
      <c r="E6" s="340">
        <v>5</v>
      </c>
    </row>
    <row r="7" spans="1:5" ht="12.75">
      <c r="A7" s="341" t="s">
        <v>372</v>
      </c>
      <c r="B7" s="342" t="s">
        <v>449</v>
      </c>
      <c r="C7" s="343">
        <v>2477208</v>
      </c>
      <c r="D7" s="343">
        <v>0</v>
      </c>
      <c r="E7" s="343">
        <v>1093485</v>
      </c>
    </row>
    <row r="8" spans="1:5" ht="12.75">
      <c r="A8" s="344" t="s">
        <v>376</v>
      </c>
      <c r="B8" s="345" t="s">
        <v>450</v>
      </c>
      <c r="C8" s="346">
        <v>2477208</v>
      </c>
      <c r="D8" s="346">
        <v>0</v>
      </c>
      <c r="E8" s="346">
        <v>1093485</v>
      </c>
    </row>
    <row r="9" spans="1:5" ht="26.25">
      <c r="A9" s="341" t="s">
        <v>378</v>
      </c>
      <c r="B9" s="342" t="s">
        <v>451</v>
      </c>
      <c r="C9" s="343">
        <v>287338104</v>
      </c>
      <c r="D9" s="343">
        <v>0</v>
      </c>
      <c r="E9" s="343">
        <v>288807633</v>
      </c>
    </row>
    <row r="10" spans="1:5" ht="26.25">
      <c r="A10" s="341" t="s">
        <v>380</v>
      </c>
      <c r="B10" s="342" t="s">
        <v>452</v>
      </c>
      <c r="C10" s="343">
        <v>1489615</v>
      </c>
      <c r="D10" s="343">
        <v>0</v>
      </c>
      <c r="E10" s="343">
        <v>5316272</v>
      </c>
    </row>
    <row r="11" spans="1:5" ht="12.75">
      <c r="A11" s="341" t="s">
        <v>427</v>
      </c>
      <c r="B11" s="342" t="s">
        <v>453</v>
      </c>
      <c r="C11" s="343">
        <v>370004</v>
      </c>
      <c r="D11" s="343">
        <v>0</v>
      </c>
      <c r="E11" s="343">
        <v>370004</v>
      </c>
    </row>
    <row r="12" spans="1:5" ht="12.75">
      <c r="A12" s="344" t="s">
        <v>423</v>
      </c>
      <c r="B12" s="345" t="s">
        <v>454</v>
      </c>
      <c r="C12" s="346">
        <v>289197723</v>
      </c>
      <c r="D12" s="346">
        <v>0</v>
      </c>
      <c r="E12" s="346">
        <v>294493909</v>
      </c>
    </row>
    <row r="13" spans="1:5" ht="26.25">
      <c r="A13" s="341" t="s">
        <v>430</v>
      </c>
      <c r="B13" s="342" t="s">
        <v>455</v>
      </c>
      <c r="C13" s="343">
        <v>1150000</v>
      </c>
      <c r="D13" s="343">
        <v>0</v>
      </c>
      <c r="E13" s="343">
        <v>1150000</v>
      </c>
    </row>
    <row r="14" spans="1:5" ht="26.25">
      <c r="A14" s="341" t="s">
        <v>431</v>
      </c>
      <c r="B14" s="342" t="s">
        <v>456</v>
      </c>
      <c r="C14" s="343">
        <v>1150000</v>
      </c>
      <c r="D14" s="343">
        <v>0</v>
      </c>
      <c r="E14" s="343">
        <v>1150000</v>
      </c>
    </row>
    <row r="15" spans="1:5" ht="26.25">
      <c r="A15" s="344" t="s">
        <v>457</v>
      </c>
      <c r="B15" s="345" t="s">
        <v>458</v>
      </c>
      <c r="C15" s="346">
        <v>1150000</v>
      </c>
      <c r="D15" s="346">
        <v>0</v>
      </c>
      <c r="E15" s="346">
        <v>1150000</v>
      </c>
    </row>
    <row r="16" spans="1:5" ht="26.25">
      <c r="A16" s="341" t="s">
        <v>459</v>
      </c>
      <c r="B16" s="342" t="s">
        <v>460</v>
      </c>
      <c r="C16" s="343">
        <v>14932575</v>
      </c>
      <c r="D16" s="343">
        <v>0</v>
      </c>
      <c r="E16" s="343">
        <v>15585607</v>
      </c>
    </row>
    <row r="17" spans="1:5" ht="12.75">
      <c r="A17" s="341" t="s">
        <v>441</v>
      </c>
      <c r="B17" s="342" t="s">
        <v>461</v>
      </c>
      <c r="C17" s="343">
        <v>14932575</v>
      </c>
      <c r="D17" s="343">
        <v>0</v>
      </c>
      <c r="E17" s="343">
        <v>15585607</v>
      </c>
    </row>
    <row r="18" spans="1:5" ht="26.25">
      <c r="A18" s="344" t="s">
        <v>462</v>
      </c>
      <c r="B18" s="345" t="s">
        <v>463</v>
      </c>
      <c r="C18" s="346">
        <v>14932575</v>
      </c>
      <c r="D18" s="346">
        <v>0</v>
      </c>
      <c r="E18" s="346">
        <v>15585607</v>
      </c>
    </row>
    <row r="19" spans="1:5" ht="39">
      <c r="A19" s="344" t="s">
        <v>464</v>
      </c>
      <c r="B19" s="345" t="s">
        <v>465</v>
      </c>
      <c r="C19" s="346">
        <v>307757506</v>
      </c>
      <c r="D19" s="346">
        <v>0</v>
      </c>
      <c r="E19" s="346">
        <v>312323001</v>
      </c>
    </row>
    <row r="20" spans="1:5" ht="12.75">
      <c r="A20" s="341" t="s">
        <v>466</v>
      </c>
      <c r="B20" s="342" t="s">
        <v>467</v>
      </c>
      <c r="C20" s="343">
        <v>106301</v>
      </c>
      <c r="D20" s="343">
        <v>0</v>
      </c>
      <c r="E20" s="343">
        <v>42822</v>
      </c>
    </row>
    <row r="21" spans="1:5" ht="12.75">
      <c r="A21" s="344" t="s">
        <v>398</v>
      </c>
      <c r="B21" s="345" t="s">
        <v>468</v>
      </c>
      <c r="C21" s="346">
        <v>106301</v>
      </c>
      <c r="D21" s="346">
        <v>0</v>
      </c>
      <c r="E21" s="346">
        <v>42822</v>
      </c>
    </row>
    <row r="22" spans="1:5" ht="26.25">
      <c r="A22" s="344" t="s">
        <v>469</v>
      </c>
      <c r="B22" s="345" t="s">
        <v>470</v>
      </c>
      <c r="C22" s="346">
        <v>106301</v>
      </c>
      <c r="D22" s="346">
        <v>0</v>
      </c>
      <c r="E22" s="346">
        <v>42822</v>
      </c>
    </row>
    <row r="23" spans="1:5" ht="12.75">
      <c r="A23" s="341" t="s">
        <v>471</v>
      </c>
      <c r="B23" s="342" t="s">
        <v>472</v>
      </c>
      <c r="C23" s="343">
        <v>46905</v>
      </c>
      <c r="D23" s="343">
        <v>0</v>
      </c>
      <c r="E23" s="343">
        <v>26310</v>
      </c>
    </row>
    <row r="24" spans="1:5" ht="26.25">
      <c r="A24" s="344" t="s">
        <v>473</v>
      </c>
      <c r="B24" s="345" t="s">
        <v>474</v>
      </c>
      <c r="C24" s="346">
        <v>46905</v>
      </c>
      <c r="D24" s="346">
        <v>0</v>
      </c>
      <c r="E24" s="346">
        <v>26310</v>
      </c>
    </row>
    <row r="25" spans="1:5" ht="12.75">
      <c r="A25" s="341" t="s">
        <v>475</v>
      </c>
      <c r="B25" s="342" t="s">
        <v>476</v>
      </c>
      <c r="C25" s="343">
        <v>69372464</v>
      </c>
      <c r="D25" s="343">
        <v>0</v>
      </c>
      <c r="E25" s="343">
        <v>90357153</v>
      </c>
    </row>
    <row r="26" spans="1:5" ht="12.75">
      <c r="A26" s="344" t="s">
        <v>477</v>
      </c>
      <c r="B26" s="345" t="s">
        <v>478</v>
      </c>
      <c r="C26" s="346">
        <v>69372464</v>
      </c>
      <c r="D26" s="346">
        <v>0</v>
      </c>
      <c r="E26" s="346">
        <v>90357153</v>
      </c>
    </row>
    <row r="27" spans="1:5" ht="12.75">
      <c r="A27" s="344" t="s">
        <v>479</v>
      </c>
      <c r="B27" s="345" t="s">
        <v>480</v>
      </c>
      <c r="C27" s="346">
        <v>69419369</v>
      </c>
      <c r="D27" s="346">
        <v>0</v>
      </c>
      <c r="E27" s="346">
        <v>90383463</v>
      </c>
    </row>
    <row r="28" spans="1:5" ht="26.25">
      <c r="A28" s="341" t="s">
        <v>481</v>
      </c>
      <c r="B28" s="342" t="s">
        <v>482</v>
      </c>
      <c r="C28" s="343">
        <v>1084496</v>
      </c>
      <c r="D28" s="343">
        <v>0</v>
      </c>
      <c r="E28" s="343">
        <v>2052147</v>
      </c>
    </row>
    <row r="29" spans="1:5" ht="26.25">
      <c r="A29" s="341" t="s">
        <v>483</v>
      </c>
      <c r="B29" s="342" t="s">
        <v>484</v>
      </c>
      <c r="C29" s="343">
        <v>220578</v>
      </c>
      <c r="D29" s="343">
        <v>0</v>
      </c>
      <c r="E29" s="343">
        <v>246847</v>
      </c>
    </row>
    <row r="30" spans="1:5" ht="26.25">
      <c r="A30" s="341" t="s">
        <v>485</v>
      </c>
      <c r="B30" s="342" t="s">
        <v>486</v>
      </c>
      <c r="C30" s="343">
        <v>741320</v>
      </c>
      <c r="D30" s="343">
        <v>0</v>
      </c>
      <c r="E30" s="343">
        <v>1694822</v>
      </c>
    </row>
    <row r="31" spans="1:5" ht="26.25">
      <c r="A31" s="341" t="s">
        <v>487</v>
      </c>
      <c r="B31" s="342" t="s">
        <v>488</v>
      </c>
      <c r="C31" s="343">
        <v>122598</v>
      </c>
      <c r="D31" s="343">
        <v>0</v>
      </c>
      <c r="E31" s="343">
        <v>110478</v>
      </c>
    </row>
    <row r="32" spans="1:5" ht="26.25">
      <c r="A32" s="341" t="s">
        <v>489</v>
      </c>
      <c r="B32" s="342" t="s">
        <v>490</v>
      </c>
      <c r="C32" s="343">
        <v>899273</v>
      </c>
      <c r="D32" s="343">
        <v>0</v>
      </c>
      <c r="E32" s="343">
        <v>549210</v>
      </c>
    </row>
    <row r="33" spans="1:5" ht="52.5">
      <c r="A33" s="341" t="s">
        <v>491</v>
      </c>
      <c r="B33" s="342" t="s">
        <v>492</v>
      </c>
      <c r="C33" s="343">
        <v>812853</v>
      </c>
      <c r="D33" s="343">
        <v>0</v>
      </c>
      <c r="E33" s="343">
        <v>15177</v>
      </c>
    </row>
    <row r="34" spans="1:5" ht="26.25">
      <c r="A34" s="341" t="s">
        <v>493</v>
      </c>
      <c r="B34" s="342" t="s">
        <v>494</v>
      </c>
      <c r="C34" s="343">
        <v>38000</v>
      </c>
      <c r="D34" s="343">
        <v>0</v>
      </c>
      <c r="E34" s="343">
        <v>458770</v>
      </c>
    </row>
    <row r="35" spans="1:5" ht="26.25">
      <c r="A35" s="341" t="s">
        <v>495</v>
      </c>
      <c r="B35" s="342" t="s">
        <v>496</v>
      </c>
      <c r="C35" s="343">
        <v>48420</v>
      </c>
      <c r="D35" s="343">
        <v>0</v>
      </c>
      <c r="E35" s="343">
        <v>63562</v>
      </c>
    </row>
    <row r="36" spans="1:5" ht="39">
      <c r="A36" s="341" t="s">
        <v>497</v>
      </c>
      <c r="B36" s="342" t="s">
        <v>498</v>
      </c>
      <c r="C36" s="343">
        <v>0</v>
      </c>
      <c r="D36" s="343">
        <v>0</v>
      </c>
      <c r="E36" s="343">
        <v>11701</v>
      </c>
    </row>
    <row r="37" spans="1:5" ht="26.25">
      <c r="A37" s="341" t="s">
        <v>499</v>
      </c>
      <c r="B37" s="342" t="s">
        <v>500</v>
      </c>
      <c r="C37" s="343">
        <v>85880</v>
      </c>
      <c r="D37" s="343">
        <v>0</v>
      </c>
      <c r="E37" s="343">
        <v>85880</v>
      </c>
    </row>
    <row r="38" spans="1:5" ht="26.25">
      <c r="A38" s="341" t="s">
        <v>501</v>
      </c>
      <c r="B38" s="342" t="s">
        <v>502</v>
      </c>
      <c r="C38" s="343">
        <v>85880</v>
      </c>
      <c r="D38" s="343">
        <v>0</v>
      </c>
      <c r="E38" s="343">
        <v>85880</v>
      </c>
    </row>
    <row r="39" spans="1:5" ht="39">
      <c r="A39" s="341" t="s">
        <v>503</v>
      </c>
      <c r="B39" s="342" t="s">
        <v>504</v>
      </c>
      <c r="C39" s="343">
        <v>1001900</v>
      </c>
      <c r="D39" s="343">
        <v>0</v>
      </c>
      <c r="E39" s="343">
        <v>878528</v>
      </c>
    </row>
    <row r="40" spans="1:5" ht="52.5">
      <c r="A40" s="341" t="s">
        <v>505</v>
      </c>
      <c r="B40" s="342" t="s">
        <v>506</v>
      </c>
      <c r="C40" s="343">
        <v>995900</v>
      </c>
      <c r="D40" s="343">
        <v>0</v>
      </c>
      <c r="E40" s="343">
        <v>872528</v>
      </c>
    </row>
    <row r="41" spans="1:5" ht="26.25">
      <c r="A41" s="344" t="s">
        <v>507</v>
      </c>
      <c r="B41" s="345" t="s">
        <v>508</v>
      </c>
      <c r="C41" s="346">
        <v>3071549</v>
      </c>
      <c r="D41" s="346">
        <v>0</v>
      </c>
      <c r="E41" s="346">
        <v>3565765</v>
      </c>
    </row>
    <row r="42" spans="1:5" ht="12.75">
      <c r="A42" s="341" t="s">
        <v>509</v>
      </c>
      <c r="B42" s="342" t="s">
        <v>510</v>
      </c>
      <c r="C42" s="343">
        <v>62500</v>
      </c>
      <c r="D42" s="343">
        <v>0</v>
      </c>
      <c r="E42" s="343">
        <v>62500</v>
      </c>
    </row>
    <row r="43" spans="1:5" ht="26.25">
      <c r="A43" s="341" t="s">
        <v>511</v>
      </c>
      <c r="B43" s="342" t="s">
        <v>512</v>
      </c>
      <c r="C43" s="343">
        <v>62500</v>
      </c>
      <c r="D43" s="343">
        <v>0</v>
      </c>
      <c r="E43" s="343">
        <v>62500</v>
      </c>
    </row>
    <row r="44" spans="1:5" ht="12.75">
      <c r="A44" s="341" t="s">
        <v>513</v>
      </c>
      <c r="B44" s="342" t="s">
        <v>514</v>
      </c>
      <c r="C44" s="343">
        <v>30000</v>
      </c>
      <c r="D44" s="343">
        <v>0</v>
      </c>
      <c r="E44" s="343">
        <v>45000</v>
      </c>
    </row>
    <row r="45" spans="1:5" ht="26.25">
      <c r="A45" s="341" t="s">
        <v>515</v>
      </c>
      <c r="B45" s="342" t="s">
        <v>516</v>
      </c>
      <c r="C45" s="343">
        <v>24780440</v>
      </c>
      <c r="D45" s="343">
        <v>0</v>
      </c>
      <c r="E45" s="343">
        <v>24780440</v>
      </c>
    </row>
    <row r="46" spans="1:5" ht="26.25">
      <c r="A46" s="344" t="s">
        <v>517</v>
      </c>
      <c r="B46" s="345" t="s">
        <v>518</v>
      </c>
      <c r="C46" s="346">
        <v>24872940</v>
      </c>
      <c r="D46" s="346">
        <v>0</v>
      </c>
      <c r="E46" s="346">
        <v>24887940</v>
      </c>
    </row>
    <row r="47" spans="1:5" ht="12.75">
      <c r="A47" s="344" t="s">
        <v>519</v>
      </c>
      <c r="B47" s="345" t="s">
        <v>520</v>
      </c>
      <c r="C47" s="346">
        <v>27944489</v>
      </c>
      <c r="D47" s="346">
        <v>0</v>
      </c>
      <c r="E47" s="346">
        <v>28453705</v>
      </c>
    </row>
    <row r="48" spans="1:5" ht="26.25">
      <c r="A48" s="341" t="s">
        <v>521</v>
      </c>
      <c r="B48" s="342" t="s">
        <v>522</v>
      </c>
      <c r="C48" s="343">
        <v>334704</v>
      </c>
      <c r="D48" s="343">
        <v>0</v>
      </c>
      <c r="E48" s="343">
        <v>0</v>
      </c>
    </row>
    <row r="49" spans="1:5" ht="26.25">
      <c r="A49" s="344" t="s">
        <v>523</v>
      </c>
      <c r="B49" s="345" t="s">
        <v>524</v>
      </c>
      <c r="C49" s="346">
        <v>334704</v>
      </c>
      <c r="D49" s="346">
        <v>0</v>
      </c>
      <c r="E49" s="346">
        <v>0</v>
      </c>
    </row>
    <row r="50" spans="1:5" ht="26.25">
      <c r="A50" s="344" t="s">
        <v>525</v>
      </c>
      <c r="B50" s="345" t="s">
        <v>526</v>
      </c>
      <c r="C50" s="346">
        <v>334704</v>
      </c>
      <c r="D50" s="346">
        <v>0</v>
      </c>
      <c r="E50" s="346">
        <v>0</v>
      </c>
    </row>
    <row r="51" spans="1:5" ht="26.25">
      <c r="A51" s="341" t="s">
        <v>527</v>
      </c>
      <c r="B51" s="342" t="s">
        <v>528</v>
      </c>
      <c r="C51" s="343">
        <v>9319834</v>
      </c>
      <c r="D51" s="343">
        <v>0</v>
      </c>
      <c r="E51" s="343">
        <v>9347690</v>
      </c>
    </row>
    <row r="52" spans="1:5" ht="26.25">
      <c r="A52" s="344" t="s">
        <v>529</v>
      </c>
      <c r="B52" s="345" t="s">
        <v>530</v>
      </c>
      <c r="C52" s="346">
        <v>9319834</v>
      </c>
      <c r="D52" s="346">
        <v>0</v>
      </c>
      <c r="E52" s="346">
        <v>9347690</v>
      </c>
    </row>
    <row r="53" spans="1:5" ht="12.75">
      <c r="A53" s="344" t="s">
        <v>531</v>
      </c>
      <c r="B53" s="345" t="s">
        <v>532</v>
      </c>
      <c r="C53" s="346">
        <v>414882203</v>
      </c>
      <c r="D53" s="346">
        <v>0</v>
      </c>
      <c r="E53" s="346">
        <v>440550681</v>
      </c>
    </row>
    <row r="54" spans="1:5" ht="12.75">
      <c r="A54" s="341" t="s">
        <v>533</v>
      </c>
      <c r="B54" s="342" t="s">
        <v>534</v>
      </c>
      <c r="C54" s="343">
        <v>359931835</v>
      </c>
      <c r="D54" s="343">
        <v>0</v>
      </c>
      <c r="E54" s="343">
        <v>359931835</v>
      </c>
    </row>
    <row r="55" spans="1:5" ht="12.75">
      <c r="A55" s="341" t="s">
        <v>535</v>
      </c>
      <c r="B55" s="342" t="s">
        <v>536</v>
      </c>
      <c r="C55" s="343">
        <v>24780440</v>
      </c>
      <c r="D55" s="343">
        <v>0</v>
      </c>
      <c r="E55" s="343">
        <v>24780440</v>
      </c>
    </row>
    <row r="56" spans="1:5" ht="26.25">
      <c r="A56" s="341" t="s">
        <v>537</v>
      </c>
      <c r="B56" s="342" t="s">
        <v>538</v>
      </c>
      <c r="C56" s="343">
        <v>3260138</v>
      </c>
      <c r="D56" s="343">
        <v>0</v>
      </c>
      <c r="E56" s="343">
        <v>3260138</v>
      </c>
    </row>
    <row r="57" spans="1:5" ht="12.75">
      <c r="A57" s="341" t="s">
        <v>539</v>
      </c>
      <c r="B57" s="342" t="s">
        <v>540</v>
      </c>
      <c r="C57" s="343">
        <v>-28821188</v>
      </c>
      <c r="D57" s="343">
        <v>0</v>
      </c>
      <c r="E57" s="343">
        <v>-19323471</v>
      </c>
    </row>
    <row r="58" spans="1:5" ht="12.75">
      <c r="A58" s="341" t="s">
        <v>541</v>
      </c>
      <c r="B58" s="342" t="s">
        <v>542</v>
      </c>
      <c r="C58" s="343">
        <v>9497717</v>
      </c>
      <c r="D58" s="343">
        <v>0</v>
      </c>
      <c r="E58" s="343">
        <v>10527045</v>
      </c>
    </row>
    <row r="59" spans="1:5" ht="12.75">
      <c r="A59" s="344" t="s">
        <v>543</v>
      </c>
      <c r="B59" s="345" t="s">
        <v>544</v>
      </c>
      <c r="C59" s="346">
        <v>368648942</v>
      </c>
      <c r="D59" s="346">
        <v>0</v>
      </c>
      <c r="E59" s="346">
        <v>379175987</v>
      </c>
    </row>
    <row r="60" spans="1:5" ht="26.25">
      <c r="A60" s="341" t="s">
        <v>545</v>
      </c>
      <c r="B60" s="342" t="s">
        <v>546</v>
      </c>
      <c r="C60" s="343">
        <v>68070</v>
      </c>
      <c r="D60" s="343">
        <v>0</v>
      </c>
      <c r="E60" s="343">
        <v>0</v>
      </c>
    </row>
    <row r="61" spans="1:5" ht="26.25">
      <c r="A61" s="344" t="s">
        <v>547</v>
      </c>
      <c r="B61" s="345" t="s">
        <v>548</v>
      </c>
      <c r="C61" s="346">
        <v>68070</v>
      </c>
      <c r="D61" s="346">
        <v>0</v>
      </c>
      <c r="E61" s="346">
        <v>0</v>
      </c>
    </row>
    <row r="62" spans="1:5" ht="26.25">
      <c r="A62" s="341" t="s">
        <v>549</v>
      </c>
      <c r="B62" s="342" t="s">
        <v>550</v>
      </c>
      <c r="C62" s="343">
        <v>1710463</v>
      </c>
      <c r="D62" s="343">
        <v>0</v>
      </c>
      <c r="E62" s="343">
        <v>1143487</v>
      </c>
    </row>
    <row r="63" spans="1:5" ht="39">
      <c r="A63" s="341" t="s">
        <v>551</v>
      </c>
      <c r="B63" s="342" t="s">
        <v>552</v>
      </c>
      <c r="C63" s="343">
        <v>9282161</v>
      </c>
      <c r="D63" s="343">
        <v>0</v>
      </c>
      <c r="E63" s="343">
        <v>9282161</v>
      </c>
    </row>
    <row r="64" spans="1:5" ht="39">
      <c r="A64" s="341" t="s">
        <v>553</v>
      </c>
      <c r="B64" s="342" t="s">
        <v>554</v>
      </c>
      <c r="C64" s="343">
        <v>893546</v>
      </c>
      <c r="D64" s="343">
        <v>0</v>
      </c>
      <c r="E64" s="343">
        <v>959427</v>
      </c>
    </row>
    <row r="65" spans="1:5" ht="39">
      <c r="A65" s="341" t="s">
        <v>555</v>
      </c>
      <c r="B65" s="342" t="s">
        <v>556</v>
      </c>
      <c r="C65" s="343">
        <v>893546</v>
      </c>
      <c r="D65" s="343">
        <v>0</v>
      </c>
      <c r="E65" s="343">
        <v>959427</v>
      </c>
    </row>
    <row r="66" spans="1:5" ht="26.25">
      <c r="A66" s="344" t="s">
        <v>557</v>
      </c>
      <c r="B66" s="345" t="s">
        <v>558</v>
      </c>
      <c r="C66" s="346">
        <v>11886170</v>
      </c>
      <c r="D66" s="346">
        <v>0</v>
      </c>
      <c r="E66" s="346">
        <v>11385075</v>
      </c>
    </row>
    <row r="67" spans="1:5" ht="12.75">
      <c r="A67" s="341" t="s">
        <v>559</v>
      </c>
      <c r="B67" s="342" t="s">
        <v>560</v>
      </c>
      <c r="C67" s="343">
        <v>4736978</v>
      </c>
      <c r="D67" s="343">
        <v>0</v>
      </c>
      <c r="E67" s="343">
        <v>2669212</v>
      </c>
    </row>
    <row r="68" spans="1:5" ht="26.25">
      <c r="A68" s="341" t="s">
        <v>561</v>
      </c>
      <c r="B68" s="342" t="s">
        <v>562</v>
      </c>
      <c r="C68" s="343">
        <v>50515</v>
      </c>
      <c r="D68" s="343">
        <v>0</v>
      </c>
      <c r="E68" s="343">
        <v>89916</v>
      </c>
    </row>
    <row r="69" spans="1:5" ht="26.25">
      <c r="A69" s="344" t="s">
        <v>563</v>
      </c>
      <c r="B69" s="345" t="s">
        <v>564</v>
      </c>
      <c r="C69" s="346">
        <v>4787493</v>
      </c>
      <c r="D69" s="346">
        <v>0</v>
      </c>
      <c r="E69" s="346">
        <v>2759128</v>
      </c>
    </row>
    <row r="70" spans="1:5" ht="12.75">
      <c r="A70" s="344" t="s">
        <v>565</v>
      </c>
      <c r="B70" s="345" t="s">
        <v>566</v>
      </c>
      <c r="C70" s="346">
        <v>16741733</v>
      </c>
      <c r="D70" s="346">
        <v>0</v>
      </c>
      <c r="E70" s="346">
        <v>14144203</v>
      </c>
    </row>
    <row r="71" spans="1:5" ht="26.25">
      <c r="A71" s="341" t="s">
        <v>567</v>
      </c>
      <c r="B71" s="342" t="s">
        <v>568</v>
      </c>
      <c r="C71" s="343">
        <v>1356944</v>
      </c>
      <c r="D71" s="343">
        <v>0</v>
      </c>
      <c r="E71" s="343">
        <v>1392945</v>
      </c>
    </row>
    <row r="72" spans="1:5" ht="12.75">
      <c r="A72" s="341" t="s">
        <v>569</v>
      </c>
      <c r="B72" s="342" t="s">
        <v>570</v>
      </c>
      <c r="C72" s="343">
        <v>28134584</v>
      </c>
      <c r="D72" s="343">
        <v>0</v>
      </c>
      <c r="E72" s="343">
        <v>45837546</v>
      </c>
    </row>
    <row r="73" spans="1:5" ht="26.25">
      <c r="A73" s="344" t="s">
        <v>571</v>
      </c>
      <c r="B73" s="345" t="s">
        <v>572</v>
      </c>
      <c r="C73" s="346">
        <v>29491528</v>
      </c>
      <c r="D73" s="346">
        <v>0</v>
      </c>
      <c r="E73" s="346">
        <v>47230491</v>
      </c>
    </row>
    <row r="74" spans="1:5" ht="12.75">
      <c r="A74" s="347" t="s">
        <v>573</v>
      </c>
      <c r="B74" s="348" t="s">
        <v>574</v>
      </c>
      <c r="C74" s="349">
        <v>414882203</v>
      </c>
      <c r="D74" s="349">
        <v>0</v>
      </c>
      <c r="E74" s="349">
        <v>440550681</v>
      </c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-2b42-24-23-394b-252f-43194f-48-ce-8056-7e-59-54-25&amp;C&amp;R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21"/>
  <sheetViews>
    <sheetView zoomScalePageLayoutView="0" workbookViewId="0" topLeftCell="A1">
      <selection activeCell="P2" sqref="P2"/>
    </sheetView>
  </sheetViews>
  <sheetFormatPr defaultColWidth="9.00390625" defaultRowHeight="12.75"/>
  <cols>
    <col min="1" max="1" width="7.125" style="463" customWidth="1"/>
    <col min="2" max="6" width="3.375" style="463" customWidth="1"/>
    <col min="7" max="7" width="3.875" style="463" customWidth="1"/>
    <col min="8" max="11" width="3.375" style="463" customWidth="1"/>
    <col min="12" max="12" width="3.875" style="463" customWidth="1"/>
    <col min="13" max="47" width="3.375" style="463" customWidth="1"/>
    <col min="48" max="16384" width="9.00390625" style="463" customWidth="1"/>
  </cols>
  <sheetData>
    <row r="1" spans="1:23" ht="12.75">
      <c r="A1" s="18"/>
      <c r="B1" s="97" t="s">
        <v>109</v>
      </c>
      <c r="C1" s="18"/>
      <c r="D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>
      <c r="A2" s="18"/>
      <c r="B2" s="68" t="s">
        <v>143</v>
      </c>
      <c r="D2" s="33"/>
      <c r="F2" s="18"/>
      <c r="G2" s="18"/>
      <c r="H2" s="18"/>
      <c r="I2" s="18"/>
      <c r="J2" s="18"/>
      <c r="K2" s="18"/>
      <c r="L2" s="18"/>
      <c r="M2" s="18"/>
      <c r="N2" s="18"/>
      <c r="O2" s="18"/>
      <c r="P2" s="211" t="s">
        <v>1226</v>
      </c>
      <c r="Q2" s="18"/>
      <c r="R2" s="18"/>
      <c r="S2" s="18"/>
      <c r="T2" s="18"/>
      <c r="U2" s="18"/>
      <c r="V2" s="18"/>
      <c r="W2" s="18"/>
    </row>
    <row r="3" spans="1:23" ht="18">
      <c r="A3" s="18"/>
      <c r="B3" s="68"/>
      <c r="D3" s="33"/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33" t="s">
        <v>145</v>
      </c>
      <c r="Q3" s="18"/>
      <c r="R3" s="18"/>
      <c r="S3" s="18"/>
      <c r="T3" s="18"/>
      <c r="U3" s="18"/>
      <c r="V3" s="18"/>
      <c r="W3" s="18"/>
    </row>
    <row r="4" spans="1:47" s="462" customFormat="1" ht="9.75" customHeight="1">
      <c r="A4" s="460"/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</row>
    <row r="5" spans="1:32" ht="25.5" customHeight="1">
      <c r="A5" s="518" t="s">
        <v>911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8"/>
    </row>
    <row r="6" spans="1:48" ht="13.5" thickBot="1">
      <c r="A6" s="519" t="s">
        <v>912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R6" s="464"/>
      <c r="AS6" s="464"/>
      <c r="AT6" s="464"/>
      <c r="AU6" s="464"/>
      <c r="AV6" s="465"/>
    </row>
    <row r="7" spans="1:48" ht="12.75" customHeight="1" thickBot="1" thickTop="1">
      <c r="A7" s="520" t="s">
        <v>368</v>
      </c>
      <c r="B7" s="520"/>
      <c r="C7" s="520"/>
      <c r="D7" s="520"/>
      <c r="E7" s="520"/>
      <c r="F7" s="520"/>
      <c r="G7" s="520"/>
      <c r="H7" s="520"/>
      <c r="I7" s="520"/>
      <c r="J7" s="520"/>
      <c r="K7" s="513" t="s">
        <v>311</v>
      </c>
      <c r="L7" s="513"/>
      <c r="M7" s="513"/>
      <c r="N7" s="513"/>
      <c r="O7" s="513" t="s">
        <v>913</v>
      </c>
      <c r="P7" s="513"/>
      <c r="Q7" s="513"/>
      <c r="R7" s="513"/>
      <c r="S7" s="513"/>
      <c r="T7" s="513"/>
      <c r="U7" s="513" t="s">
        <v>914</v>
      </c>
      <c r="V7" s="513"/>
      <c r="W7" s="513"/>
      <c r="X7" s="513"/>
      <c r="Y7" s="513"/>
      <c r="Z7" s="513"/>
      <c r="AA7" s="514" t="s">
        <v>915</v>
      </c>
      <c r="AB7" s="514"/>
      <c r="AC7" s="514"/>
      <c r="AD7" s="514"/>
      <c r="AE7" s="514"/>
      <c r="AF7" s="514"/>
      <c r="AV7" s="465"/>
    </row>
    <row r="8" spans="1:48" ht="13.5" thickTop="1">
      <c r="A8" s="521" t="s">
        <v>916</v>
      </c>
      <c r="B8" s="521"/>
      <c r="C8" s="521"/>
      <c r="D8" s="521"/>
      <c r="E8" s="521"/>
      <c r="F8" s="521"/>
      <c r="G8" s="521"/>
      <c r="H8" s="521"/>
      <c r="I8" s="521"/>
      <c r="J8" s="521"/>
      <c r="K8" s="522" t="s">
        <v>917</v>
      </c>
      <c r="L8" s="522"/>
      <c r="M8" s="522"/>
      <c r="N8" s="522"/>
      <c r="O8" s="522" t="s">
        <v>918</v>
      </c>
      <c r="P8" s="522"/>
      <c r="Q8" s="522"/>
      <c r="R8" s="522"/>
      <c r="S8" s="522"/>
      <c r="T8" s="522"/>
      <c r="U8" s="522" t="s">
        <v>919</v>
      </c>
      <c r="V8" s="522"/>
      <c r="W8" s="522"/>
      <c r="X8" s="522"/>
      <c r="Y8" s="522"/>
      <c r="Z8" s="522"/>
      <c r="AA8" s="523" t="s">
        <v>920</v>
      </c>
      <c r="AB8" s="523"/>
      <c r="AC8" s="523"/>
      <c r="AD8" s="523"/>
      <c r="AE8" s="523"/>
      <c r="AF8" s="523"/>
      <c r="AV8" s="465"/>
    </row>
    <row r="9" spans="1:48" ht="15" customHeight="1" thickBot="1">
      <c r="A9" s="515" t="s">
        <v>921</v>
      </c>
      <c r="B9" s="515"/>
      <c r="C9" s="515"/>
      <c r="D9" s="515"/>
      <c r="E9" s="515"/>
      <c r="F9" s="515"/>
      <c r="G9" s="515"/>
      <c r="H9" s="515"/>
      <c r="I9" s="515"/>
      <c r="J9" s="515"/>
      <c r="K9" s="516" t="s">
        <v>922</v>
      </c>
      <c r="L9" s="516"/>
      <c r="M9" s="516"/>
      <c r="N9" s="516"/>
      <c r="O9" s="516" t="s">
        <v>922</v>
      </c>
      <c r="P9" s="516"/>
      <c r="Q9" s="516"/>
      <c r="R9" s="516"/>
      <c r="S9" s="516"/>
      <c r="T9" s="516"/>
      <c r="U9" s="516" t="s">
        <v>922</v>
      </c>
      <c r="V9" s="516"/>
      <c r="W9" s="516"/>
      <c r="X9" s="516"/>
      <c r="Y9" s="516"/>
      <c r="Z9" s="516"/>
      <c r="AA9" s="517" t="s">
        <v>922</v>
      </c>
      <c r="AB9" s="517"/>
      <c r="AC9" s="517"/>
      <c r="AD9" s="517"/>
      <c r="AE9" s="517"/>
      <c r="AF9" s="517"/>
      <c r="AV9" s="465"/>
    </row>
    <row r="10" spans="1:32" ht="24.75" customHeight="1" thickBot="1" thickTop="1">
      <c r="A10" s="515" t="s">
        <v>923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6" t="s">
        <v>308</v>
      </c>
      <c r="L10" s="516"/>
      <c r="M10" s="516"/>
      <c r="N10" s="516"/>
      <c r="O10" s="516" t="s">
        <v>924</v>
      </c>
      <c r="P10" s="516"/>
      <c r="Q10" s="516"/>
      <c r="R10" s="516"/>
      <c r="S10" s="516"/>
      <c r="T10" s="516"/>
      <c r="U10" s="516" t="s">
        <v>925</v>
      </c>
      <c r="V10" s="516"/>
      <c r="W10" s="516"/>
      <c r="X10" s="516"/>
      <c r="Y10" s="516"/>
      <c r="Z10" s="516"/>
      <c r="AA10" s="517" t="s">
        <v>926</v>
      </c>
      <c r="AB10" s="517"/>
      <c r="AC10" s="517"/>
      <c r="AD10" s="517"/>
      <c r="AE10" s="517"/>
      <c r="AF10" s="517"/>
    </row>
    <row r="11" spans="1:32" ht="15" customHeight="1" thickBot="1" thickTop="1">
      <c r="A11" s="515" t="s">
        <v>927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6" t="s">
        <v>928</v>
      </c>
      <c r="L11" s="516"/>
      <c r="M11" s="516"/>
      <c r="N11" s="516"/>
      <c r="O11" s="516" t="s">
        <v>929</v>
      </c>
      <c r="P11" s="516"/>
      <c r="Q11" s="516"/>
      <c r="R11" s="516"/>
      <c r="S11" s="516"/>
      <c r="T11" s="516"/>
      <c r="U11" s="516" t="s">
        <v>930</v>
      </c>
      <c r="V11" s="516"/>
      <c r="W11" s="516"/>
      <c r="X11" s="516"/>
      <c r="Y11" s="516"/>
      <c r="Z11" s="516"/>
      <c r="AA11" s="517" t="s">
        <v>931</v>
      </c>
      <c r="AB11" s="517"/>
      <c r="AC11" s="517"/>
      <c r="AD11" s="517"/>
      <c r="AE11" s="517"/>
      <c r="AF11" s="517"/>
    </row>
    <row r="12" spans="1:32" ht="15" customHeight="1" thickBot="1" thickTop="1">
      <c r="A12" s="515" t="s">
        <v>932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6" t="s">
        <v>933</v>
      </c>
      <c r="L12" s="516"/>
      <c r="M12" s="516"/>
      <c r="N12" s="516"/>
      <c r="O12" s="516" t="s">
        <v>934</v>
      </c>
      <c r="P12" s="516"/>
      <c r="Q12" s="516"/>
      <c r="R12" s="516"/>
      <c r="S12" s="516"/>
      <c r="T12" s="516"/>
      <c r="U12" s="516" t="s">
        <v>934</v>
      </c>
      <c r="V12" s="516"/>
      <c r="W12" s="516"/>
      <c r="X12" s="516"/>
      <c r="Y12" s="516"/>
      <c r="Z12" s="516"/>
      <c r="AA12" s="517" t="s">
        <v>934</v>
      </c>
      <c r="AB12" s="517"/>
      <c r="AC12" s="517"/>
      <c r="AD12" s="517"/>
      <c r="AE12" s="517"/>
      <c r="AF12" s="517"/>
    </row>
    <row r="13" spans="1:32" ht="15" customHeight="1" thickBot="1" thickTop="1">
      <c r="A13" s="515" t="s">
        <v>935</v>
      </c>
      <c r="B13" s="515"/>
      <c r="C13" s="515"/>
      <c r="D13" s="515"/>
      <c r="E13" s="515"/>
      <c r="F13" s="515"/>
      <c r="G13" s="515"/>
      <c r="H13" s="515"/>
      <c r="I13" s="515"/>
      <c r="J13" s="515"/>
      <c r="K13" s="516" t="s">
        <v>936</v>
      </c>
      <c r="L13" s="516"/>
      <c r="M13" s="516"/>
      <c r="N13" s="516"/>
      <c r="O13" s="516" t="s">
        <v>934</v>
      </c>
      <c r="P13" s="516"/>
      <c r="Q13" s="516"/>
      <c r="R13" s="516"/>
      <c r="S13" s="516"/>
      <c r="T13" s="516"/>
      <c r="U13" s="516" t="s">
        <v>934</v>
      </c>
      <c r="V13" s="516"/>
      <c r="W13" s="516"/>
      <c r="X13" s="516"/>
      <c r="Y13" s="516"/>
      <c r="Z13" s="516"/>
      <c r="AA13" s="517" t="s">
        <v>934</v>
      </c>
      <c r="AB13" s="517"/>
      <c r="AC13" s="517"/>
      <c r="AD13" s="517"/>
      <c r="AE13" s="517"/>
      <c r="AF13" s="517"/>
    </row>
    <row r="14" spans="1:32" ht="24.75" customHeight="1" thickBot="1" thickTop="1">
      <c r="A14" s="515" t="s">
        <v>937</v>
      </c>
      <c r="B14" s="515"/>
      <c r="C14" s="515"/>
      <c r="D14" s="515"/>
      <c r="E14" s="515"/>
      <c r="F14" s="515"/>
      <c r="G14" s="515"/>
      <c r="H14" s="515"/>
      <c r="I14" s="515"/>
      <c r="J14" s="515"/>
      <c r="K14" s="516" t="s">
        <v>938</v>
      </c>
      <c r="L14" s="516"/>
      <c r="M14" s="516"/>
      <c r="N14" s="516"/>
      <c r="O14" s="516" t="s">
        <v>934</v>
      </c>
      <c r="P14" s="516"/>
      <c r="Q14" s="516"/>
      <c r="R14" s="516"/>
      <c r="S14" s="516"/>
      <c r="T14" s="516"/>
      <c r="U14" s="516" t="s">
        <v>934</v>
      </c>
      <c r="V14" s="516"/>
      <c r="W14" s="516"/>
      <c r="X14" s="516"/>
      <c r="Y14" s="516"/>
      <c r="Z14" s="516"/>
      <c r="AA14" s="517" t="s">
        <v>934</v>
      </c>
      <c r="AB14" s="517"/>
      <c r="AC14" s="517"/>
      <c r="AD14" s="517"/>
      <c r="AE14" s="517"/>
      <c r="AF14" s="517"/>
    </row>
    <row r="15" spans="1:32" ht="15" customHeight="1" thickBot="1" thickTop="1">
      <c r="A15" s="515" t="s">
        <v>939</v>
      </c>
      <c r="B15" s="515"/>
      <c r="C15" s="515"/>
      <c r="D15" s="515"/>
      <c r="E15" s="515"/>
      <c r="F15" s="515"/>
      <c r="G15" s="515"/>
      <c r="H15" s="515"/>
      <c r="I15" s="515"/>
      <c r="J15" s="515"/>
      <c r="K15" s="516" t="s">
        <v>940</v>
      </c>
      <c r="L15" s="516"/>
      <c r="M15" s="516"/>
      <c r="N15" s="516"/>
      <c r="O15" s="516" t="s">
        <v>934</v>
      </c>
      <c r="P15" s="516"/>
      <c r="Q15" s="516"/>
      <c r="R15" s="516"/>
      <c r="S15" s="516"/>
      <c r="T15" s="516"/>
      <c r="U15" s="516" t="s">
        <v>934</v>
      </c>
      <c r="V15" s="516"/>
      <c r="W15" s="516"/>
      <c r="X15" s="516"/>
      <c r="Y15" s="516"/>
      <c r="Z15" s="516"/>
      <c r="AA15" s="517" t="s">
        <v>934</v>
      </c>
      <c r="AB15" s="517"/>
      <c r="AC15" s="517"/>
      <c r="AD15" s="517"/>
      <c r="AE15" s="517"/>
      <c r="AF15" s="517"/>
    </row>
    <row r="16" spans="1:32" ht="15" customHeight="1" thickBot="1" thickTop="1">
      <c r="A16" s="515" t="s">
        <v>941</v>
      </c>
      <c r="B16" s="515"/>
      <c r="C16" s="515"/>
      <c r="D16" s="515"/>
      <c r="E16" s="515"/>
      <c r="F16" s="515"/>
      <c r="G16" s="515"/>
      <c r="H16" s="515"/>
      <c r="I16" s="515"/>
      <c r="J16" s="515"/>
      <c r="K16" s="516" t="s">
        <v>942</v>
      </c>
      <c r="L16" s="516"/>
      <c r="M16" s="516"/>
      <c r="N16" s="516"/>
      <c r="O16" s="516" t="s">
        <v>934</v>
      </c>
      <c r="P16" s="516"/>
      <c r="Q16" s="516"/>
      <c r="R16" s="516"/>
      <c r="S16" s="516"/>
      <c r="T16" s="516"/>
      <c r="U16" s="516" t="s">
        <v>934</v>
      </c>
      <c r="V16" s="516"/>
      <c r="W16" s="516"/>
      <c r="X16" s="516"/>
      <c r="Y16" s="516"/>
      <c r="Z16" s="516"/>
      <c r="AA16" s="517" t="s">
        <v>934</v>
      </c>
      <c r="AB16" s="517"/>
      <c r="AC16" s="517"/>
      <c r="AD16" s="517"/>
      <c r="AE16" s="517"/>
      <c r="AF16" s="517"/>
    </row>
    <row r="17" spans="1:32" ht="15" customHeight="1" thickBot="1" thickTop="1">
      <c r="A17" s="515" t="s">
        <v>943</v>
      </c>
      <c r="B17" s="515"/>
      <c r="C17" s="515"/>
      <c r="D17" s="515"/>
      <c r="E17" s="515"/>
      <c r="F17" s="515"/>
      <c r="G17" s="515"/>
      <c r="H17" s="515"/>
      <c r="I17" s="515"/>
      <c r="J17" s="515"/>
      <c r="K17" s="516" t="s">
        <v>944</v>
      </c>
      <c r="L17" s="516"/>
      <c r="M17" s="516"/>
      <c r="N17" s="516"/>
      <c r="O17" s="516" t="s">
        <v>929</v>
      </c>
      <c r="P17" s="516"/>
      <c r="Q17" s="516"/>
      <c r="R17" s="516"/>
      <c r="S17" s="516"/>
      <c r="T17" s="516"/>
      <c r="U17" s="516" t="s">
        <v>930</v>
      </c>
      <c r="V17" s="516"/>
      <c r="W17" s="516"/>
      <c r="X17" s="516"/>
      <c r="Y17" s="516"/>
      <c r="Z17" s="516"/>
      <c r="AA17" s="517" t="s">
        <v>931</v>
      </c>
      <c r="AB17" s="517"/>
      <c r="AC17" s="517"/>
      <c r="AD17" s="517"/>
      <c r="AE17" s="517"/>
      <c r="AF17" s="517"/>
    </row>
    <row r="18" spans="1:32" ht="15" customHeight="1" thickBot="1" thickTop="1">
      <c r="A18" s="515" t="s">
        <v>935</v>
      </c>
      <c r="B18" s="515"/>
      <c r="C18" s="515"/>
      <c r="D18" s="515"/>
      <c r="E18" s="515"/>
      <c r="F18" s="515"/>
      <c r="G18" s="515"/>
      <c r="H18" s="515"/>
      <c r="I18" s="515"/>
      <c r="J18" s="515"/>
      <c r="K18" s="516" t="s">
        <v>945</v>
      </c>
      <c r="L18" s="516"/>
      <c r="M18" s="516"/>
      <c r="N18" s="516"/>
      <c r="O18" s="516" t="s">
        <v>934</v>
      </c>
      <c r="P18" s="516"/>
      <c r="Q18" s="516"/>
      <c r="R18" s="516"/>
      <c r="S18" s="516"/>
      <c r="T18" s="516"/>
      <c r="U18" s="516" t="s">
        <v>934</v>
      </c>
      <c r="V18" s="516"/>
      <c r="W18" s="516"/>
      <c r="X18" s="516"/>
      <c r="Y18" s="516"/>
      <c r="Z18" s="516"/>
      <c r="AA18" s="517" t="s">
        <v>934</v>
      </c>
      <c r="AB18" s="517"/>
      <c r="AC18" s="517"/>
      <c r="AD18" s="517"/>
      <c r="AE18" s="517"/>
      <c r="AF18" s="517"/>
    </row>
    <row r="19" spans="1:32" ht="24.75" customHeight="1" thickBot="1" thickTop="1">
      <c r="A19" s="515" t="s">
        <v>937</v>
      </c>
      <c r="B19" s="515"/>
      <c r="C19" s="515"/>
      <c r="D19" s="515"/>
      <c r="E19" s="515"/>
      <c r="F19" s="515"/>
      <c r="G19" s="515"/>
      <c r="H19" s="515"/>
      <c r="I19" s="515"/>
      <c r="J19" s="515"/>
      <c r="K19" s="516" t="s">
        <v>946</v>
      </c>
      <c r="L19" s="516"/>
      <c r="M19" s="516"/>
      <c r="N19" s="516"/>
      <c r="O19" s="516" t="s">
        <v>934</v>
      </c>
      <c r="P19" s="516"/>
      <c r="Q19" s="516"/>
      <c r="R19" s="516"/>
      <c r="S19" s="516"/>
      <c r="T19" s="516"/>
      <c r="U19" s="516" t="s">
        <v>934</v>
      </c>
      <c r="V19" s="516"/>
      <c r="W19" s="516"/>
      <c r="X19" s="516"/>
      <c r="Y19" s="516"/>
      <c r="Z19" s="516"/>
      <c r="AA19" s="517" t="s">
        <v>934</v>
      </c>
      <c r="AB19" s="517"/>
      <c r="AC19" s="517"/>
      <c r="AD19" s="517"/>
      <c r="AE19" s="517"/>
      <c r="AF19" s="517"/>
    </row>
    <row r="20" spans="1:32" ht="15" customHeight="1" thickBot="1" thickTop="1">
      <c r="A20" s="515" t="s">
        <v>939</v>
      </c>
      <c r="B20" s="515"/>
      <c r="C20" s="515"/>
      <c r="D20" s="515"/>
      <c r="E20" s="515"/>
      <c r="F20" s="515"/>
      <c r="G20" s="515"/>
      <c r="H20" s="515"/>
      <c r="I20" s="515"/>
      <c r="J20" s="515"/>
      <c r="K20" s="516" t="s">
        <v>947</v>
      </c>
      <c r="L20" s="516"/>
      <c r="M20" s="516"/>
      <c r="N20" s="516"/>
      <c r="O20" s="516" t="s">
        <v>948</v>
      </c>
      <c r="P20" s="516"/>
      <c r="Q20" s="516"/>
      <c r="R20" s="516"/>
      <c r="S20" s="516"/>
      <c r="T20" s="516"/>
      <c r="U20" s="516" t="s">
        <v>930</v>
      </c>
      <c r="V20" s="516"/>
      <c r="W20" s="516"/>
      <c r="X20" s="516"/>
      <c r="Y20" s="516"/>
      <c r="Z20" s="516"/>
      <c r="AA20" s="517" t="s">
        <v>949</v>
      </c>
      <c r="AB20" s="517"/>
      <c r="AC20" s="517"/>
      <c r="AD20" s="517"/>
      <c r="AE20" s="517"/>
      <c r="AF20" s="517"/>
    </row>
    <row r="21" spans="1:32" ht="15" customHeight="1" thickBot="1" thickTop="1">
      <c r="A21" s="515" t="s">
        <v>941</v>
      </c>
      <c r="B21" s="515"/>
      <c r="C21" s="515"/>
      <c r="D21" s="515"/>
      <c r="E21" s="515"/>
      <c r="F21" s="515"/>
      <c r="G21" s="515"/>
      <c r="H21" s="515"/>
      <c r="I21" s="515"/>
      <c r="J21" s="515"/>
      <c r="K21" s="516" t="s">
        <v>950</v>
      </c>
      <c r="L21" s="516"/>
      <c r="M21" s="516"/>
      <c r="N21" s="516"/>
      <c r="O21" s="516" t="s">
        <v>951</v>
      </c>
      <c r="P21" s="516"/>
      <c r="Q21" s="516"/>
      <c r="R21" s="516"/>
      <c r="S21" s="516"/>
      <c r="T21" s="516"/>
      <c r="U21" s="516" t="s">
        <v>934</v>
      </c>
      <c r="V21" s="516"/>
      <c r="W21" s="516"/>
      <c r="X21" s="516"/>
      <c r="Y21" s="516"/>
      <c r="Z21" s="516"/>
      <c r="AA21" s="517" t="s">
        <v>934</v>
      </c>
      <c r="AB21" s="517"/>
      <c r="AC21" s="517"/>
      <c r="AD21" s="517"/>
      <c r="AE21" s="517"/>
      <c r="AF21" s="517"/>
    </row>
    <row r="22" spans="1:32" ht="15" customHeight="1" thickBot="1" thickTop="1">
      <c r="A22" s="515" t="s">
        <v>952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6" t="s">
        <v>953</v>
      </c>
      <c r="L22" s="516"/>
      <c r="M22" s="516"/>
      <c r="N22" s="516"/>
      <c r="O22" s="516" t="s">
        <v>934</v>
      </c>
      <c r="P22" s="516"/>
      <c r="Q22" s="516"/>
      <c r="R22" s="516"/>
      <c r="S22" s="516"/>
      <c r="T22" s="516"/>
      <c r="U22" s="516" t="s">
        <v>934</v>
      </c>
      <c r="V22" s="516"/>
      <c r="W22" s="516"/>
      <c r="X22" s="516"/>
      <c r="Y22" s="516"/>
      <c r="Z22" s="516"/>
      <c r="AA22" s="517" t="s">
        <v>934</v>
      </c>
      <c r="AB22" s="517"/>
      <c r="AC22" s="517"/>
      <c r="AD22" s="517"/>
      <c r="AE22" s="517"/>
      <c r="AF22" s="517"/>
    </row>
    <row r="23" spans="1:32" ht="15" customHeight="1" thickBot="1" thickTop="1">
      <c r="A23" s="515" t="s">
        <v>935</v>
      </c>
      <c r="B23" s="515"/>
      <c r="C23" s="515"/>
      <c r="D23" s="515"/>
      <c r="E23" s="515"/>
      <c r="F23" s="515"/>
      <c r="G23" s="515"/>
      <c r="H23" s="515"/>
      <c r="I23" s="515"/>
      <c r="J23" s="515"/>
      <c r="K23" s="516" t="s">
        <v>954</v>
      </c>
      <c r="L23" s="516"/>
      <c r="M23" s="516"/>
      <c r="N23" s="516"/>
      <c r="O23" s="516" t="s">
        <v>934</v>
      </c>
      <c r="P23" s="516"/>
      <c r="Q23" s="516"/>
      <c r="R23" s="516"/>
      <c r="S23" s="516"/>
      <c r="T23" s="516"/>
      <c r="U23" s="516" t="s">
        <v>934</v>
      </c>
      <c r="V23" s="516"/>
      <c r="W23" s="516"/>
      <c r="X23" s="516"/>
      <c r="Y23" s="516"/>
      <c r="Z23" s="516"/>
      <c r="AA23" s="517" t="s">
        <v>934</v>
      </c>
      <c r="AB23" s="517"/>
      <c r="AC23" s="517"/>
      <c r="AD23" s="517"/>
      <c r="AE23" s="517"/>
      <c r="AF23" s="517"/>
    </row>
    <row r="24" spans="1:32" ht="24.75" customHeight="1" thickBot="1" thickTop="1">
      <c r="A24" s="515" t="s">
        <v>937</v>
      </c>
      <c r="B24" s="515"/>
      <c r="C24" s="515"/>
      <c r="D24" s="515"/>
      <c r="E24" s="515"/>
      <c r="F24" s="515"/>
      <c r="G24" s="515"/>
      <c r="H24" s="515"/>
      <c r="I24" s="515"/>
      <c r="J24" s="515"/>
      <c r="K24" s="516" t="s">
        <v>955</v>
      </c>
      <c r="L24" s="516"/>
      <c r="M24" s="516"/>
      <c r="N24" s="516"/>
      <c r="O24" s="516" t="s">
        <v>934</v>
      </c>
      <c r="P24" s="516"/>
      <c r="Q24" s="516"/>
      <c r="R24" s="516"/>
      <c r="S24" s="516"/>
      <c r="T24" s="516"/>
      <c r="U24" s="516" t="s">
        <v>934</v>
      </c>
      <c r="V24" s="516"/>
      <c r="W24" s="516"/>
      <c r="X24" s="516"/>
      <c r="Y24" s="516"/>
      <c r="Z24" s="516"/>
      <c r="AA24" s="517" t="s">
        <v>934</v>
      </c>
      <c r="AB24" s="517"/>
      <c r="AC24" s="517"/>
      <c r="AD24" s="517"/>
      <c r="AE24" s="517"/>
      <c r="AF24" s="517"/>
    </row>
    <row r="25" spans="1:32" ht="15" customHeight="1" thickBot="1" thickTop="1">
      <c r="A25" s="515" t="s">
        <v>939</v>
      </c>
      <c r="B25" s="515"/>
      <c r="C25" s="515"/>
      <c r="D25" s="515"/>
      <c r="E25" s="515"/>
      <c r="F25" s="515"/>
      <c r="G25" s="515"/>
      <c r="H25" s="515"/>
      <c r="I25" s="515"/>
      <c r="J25" s="515"/>
      <c r="K25" s="516" t="s">
        <v>956</v>
      </c>
      <c r="L25" s="516"/>
      <c r="M25" s="516"/>
      <c r="N25" s="516"/>
      <c r="O25" s="516" t="s">
        <v>934</v>
      </c>
      <c r="P25" s="516"/>
      <c r="Q25" s="516"/>
      <c r="R25" s="516"/>
      <c r="S25" s="516"/>
      <c r="T25" s="516"/>
      <c r="U25" s="516" t="s">
        <v>934</v>
      </c>
      <c r="V25" s="516"/>
      <c r="W25" s="516"/>
      <c r="X25" s="516"/>
      <c r="Y25" s="516"/>
      <c r="Z25" s="516"/>
      <c r="AA25" s="517" t="s">
        <v>934</v>
      </c>
      <c r="AB25" s="517"/>
      <c r="AC25" s="517"/>
      <c r="AD25" s="517"/>
      <c r="AE25" s="517"/>
      <c r="AF25" s="517"/>
    </row>
    <row r="26" spans="1:32" ht="15" customHeight="1" thickBot="1" thickTop="1">
      <c r="A26" s="515" t="s">
        <v>941</v>
      </c>
      <c r="B26" s="515"/>
      <c r="C26" s="515"/>
      <c r="D26" s="515"/>
      <c r="E26" s="515"/>
      <c r="F26" s="515"/>
      <c r="G26" s="515"/>
      <c r="H26" s="515"/>
      <c r="I26" s="515"/>
      <c r="J26" s="515"/>
      <c r="K26" s="516" t="s">
        <v>957</v>
      </c>
      <c r="L26" s="516"/>
      <c r="M26" s="516"/>
      <c r="N26" s="516"/>
      <c r="O26" s="516" t="s">
        <v>934</v>
      </c>
      <c r="P26" s="516"/>
      <c r="Q26" s="516"/>
      <c r="R26" s="516"/>
      <c r="S26" s="516"/>
      <c r="T26" s="516"/>
      <c r="U26" s="516" t="s">
        <v>934</v>
      </c>
      <c r="V26" s="516"/>
      <c r="W26" s="516"/>
      <c r="X26" s="516"/>
      <c r="Y26" s="516"/>
      <c r="Z26" s="516"/>
      <c r="AA26" s="517" t="s">
        <v>934</v>
      </c>
      <c r="AB26" s="517"/>
      <c r="AC26" s="517"/>
      <c r="AD26" s="517"/>
      <c r="AE26" s="517"/>
      <c r="AF26" s="517"/>
    </row>
    <row r="27" spans="1:32" ht="15" customHeight="1" thickBot="1" thickTop="1">
      <c r="A27" s="515" t="s">
        <v>958</v>
      </c>
      <c r="B27" s="515"/>
      <c r="C27" s="515"/>
      <c r="D27" s="515"/>
      <c r="E27" s="515"/>
      <c r="F27" s="515"/>
      <c r="G27" s="515"/>
      <c r="H27" s="515"/>
      <c r="I27" s="515"/>
      <c r="J27" s="515"/>
      <c r="K27" s="516" t="s">
        <v>959</v>
      </c>
      <c r="L27" s="516"/>
      <c r="M27" s="516"/>
      <c r="N27" s="516"/>
      <c r="O27" s="516" t="s">
        <v>960</v>
      </c>
      <c r="P27" s="516"/>
      <c r="Q27" s="516"/>
      <c r="R27" s="516"/>
      <c r="S27" s="516"/>
      <c r="T27" s="516"/>
      <c r="U27" s="516" t="s">
        <v>961</v>
      </c>
      <c r="V27" s="516"/>
      <c r="W27" s="516"/>
      <c r="X27" s="516"/>
      <c r="Y27" s="516"/>
      <c r="Z27" s="516"/>
      <c r="AA27" s="517" t="s">
        <v>962</v>
      </c>
      <c r="AB27" s="517"/>
      <c r="AC27" s="517"/>
      <c r="AD27" s="517"/>
      <c r="AE27" s="517"/>
      <c r="AF27" s="517"/>
    </row>
    <row r="28" spans="1:32" ht="24.75" customHeight="1" thickBot="1" thickTop="1">
      <c r="A28" s="515" t="s">
        <v>963</v>
      </c>
      <c r="B28" s="515"/>
      <c r="C28" s="515"/>
      <c r="D28" s="515"/>
      <c r="E28" s="515"/>
      <c r="F28" s="515"/>
      <c r="G28" s="515"/>
      <c r="H28" s="515"/>
      <c r="I28" s="515"/>
      <c r="J28" s="515"/>
      <c r="K28" s="516" t="s">
        <v>964</v>
      </c>
      <c r="L28" s="516"/>
      <c r="M28" s="516"/>
      <c r="N28" s="516"/>
      <c r="O28" s="516" t="s">
        <v>965</v>
      </c>
      <c r="P28" s="516"/>
      <c r="Q28" s="516"/>
      <c r="R28" s="516"/>
      <c r="S28" s="516"/>
      <c r="T28" s="516"/>
      <c r="U28" s="516" t="s">
        <v>966</v>
      </c>
      <c r="V28" s="516"/>
      <c r="W28" s="516"/>
      <c r="X28" s="516"/>
      <c r="Y28" s="516"/>
      <c r="Z28" s="516"/>
      <c r="AA28" s="517" t="s">
        <v>967</v>
      </c>
      <c r="AB28" s="517"/>
      <c r="AC28" s="517"/>
      <c r="AD28" s="517"/>
      <c r="AE28" s="517"/>
      <c r="AF28" s="517"/>
    </row>
    <row r="29" spans="1:32" ht="15" customHeight="1" thickBot="1" thickTop="1">
      <c r="A29" s="515" t="s">
        <v>935</v>
      </c>
      <c r="B29" s="515"/>
      <c r="C29" s="515"/>
      <c r="D29" s="515"/>
      <c r="E29" s="515"/>
      <c r="F29" s="515"/>
      <c r="G29" s="515"/>
      <c r="H29" s="515"/>
      <c r="I29" s="515"/>
      <c r="J29" s="515"/>
      <c r="K29" s="516" t="s">
        <v>968</v>
      </c>
      <c r="L29" s="516"/>
      <c r="M29" s="516"/>
      <c r="N29" s="516"/>
      <c r="O29" s="516" t="s">
        <v>934</v>
      </c>
      <c r="P29" s="516"/>
      <c r="Q29" s="516"/>
      <c r="R29" s="516"/>
      <c r="S29" s="516"/>
      <c r="T29" s="516"/>
      <c r="U29" s="516" t="s">
        <v>934</v>
      </c>
      <c r="V29" s="516"/>
      <c r="W29" s="516"/>
      <c r="X29" s="516"/>
      <c r="Y29" s="516"/>
      <c r="Z29" s="516"/>
      <c r="AA29" s="517" t="s">
        <v>934</v>
      </c>
      <c r="AB29" s="517"/>
      <c r="AC29" s="517"/>
      <c r="AD29" s="517"/>
      <c r="AE29" s="517"/>
      <c r="AF29" s="517"/>
    </row>
    <row r="30" spans="1:32" ht="24.75" customHeight="1" thickBot="1" thickTop="1">
      <c r="A30" s="515" t="s">
        <v>937</v>
      </c>
      <c r="B30" s="515"/>
      <c r="C30" s="515"/>
      <c r="D30" s="515"/>
      <c r="E30" s="515"/>
      <c r="F30" s="515"/>
      <c r="G30" s="515"/>
      <c r="H30" s="515"/>
      <c r="I30" s="515"/>
      <c r="J30" s="515"/>
      <c r="K30" s="516" t="s">
        <v>969</v>
      </c>
      <c r="L30" s="516"/>
      <c r="M30" s="516"/>
      <c r="N30" s="516"/>
      <c r="O30" s="516" t="s">
        <v>970</v>
      </c>
      <c r="P30" s="516"/>
      <c r="Q30" s="516"/>
      <c r="R30" s="516"/>
      <c r="S30" s="516"/>
      <c r="T30" s="516"/>
      <c r="U30" s="516" t="s">
        <v>971</v>
      </c>
      <c r="V30" s="516"/>
      <c r="W30" s="516"/>
      <c r="X30" s="516"/>
      <c r="Y30" s="516"/>
      <c r="Z30" s="516"/>
      <c r="AA30" s="517" t="s">
        <v>972</v>
      </c>
      <c r="AB30" s="517"/>
      <c r="AC30" s="517"/>
      <c r="AD30" s="517"/>
      <c r="AE30" s="517"/>
      <c r="AF30" s="517"/>
    </row>
    <row r="31" spans="1:32" ht="15" customHeight="1" thickBot="1" thickTop="1">
      <c r="A31" s="515" t="s">
        <v>939</v>
      </c>
      <c r="B31" s="515"/>
      <c r="C31" s="515"/>
      <c r="D31" s="515"/>
      <c r="E31" s="515"/>
      <c r="F31" s="515"/>
      <c r="G31" s="515"/>
      <c r="H31" s="515"/>
      <c r="I31" s="515"/>
      <c r="J31" s="515"/>
      <c r="K31" s="516" t="s">
        <v>973</v>
      </c>
      <c r="L31" s="516"/>
      <c r="M31" s="516"/>
      <c r="N31" s="516"/>
      <c r="O31" s="516" t="s">
        <v>974</v>
      </c>
      <c r="P31" s="516"/>
      <c r="Q31" s="516"/>
      <c r="R31" s="516"/>
      <c r="S31" s="516"/>
      <c r="T31" s="516"/>
      <c r="U31" s="516" t="s">
        <v>975</v>
      </c>
      <c r="V31" s="516"/>
      <c r="W31" s="516"/>
      <c r="X31" s="516"/>
      <c r="Y31" s="516"/>
      <c r="Z31" s="516"/>
      <c r="AA31" s="517" t="s">
        <v>976</v>
      </c>
      <c r="AB31" s="517"/>
      <c r="AC31" s="517"/>
      <c r="AD31" s="517"/>
      <c r="AE31" s="517"/>
      <c r="AF31" s="517"/>
    </row>
    <row r="32" spans="1:32" ht="15" customHeight="1" thickBot="1" thickTop="1">
      <c r="A32" s="515" t="s">
        <v>941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6" t="s">
        <v>977</v>
      </c>
      <c r="L32" s="516"/>
      <c r="M32" s="516"/>
      <c r="N32" s="516"/>
      <c r="O32" s="516" t="s">
        <v>978</v>
      </c>
      <c r="P32" s="516"/>
      <c r="Q32" s="516"/>
      <c r="R32" s="516"/>
      <c r="S32" s="516"/>
      <c r="T32" s="516"/>
      <c r="U32" s="516" t="s">
        <v>979</v>
      </c>
      <c r="V32" s="516"/>
      <c r="W32" s="516"/>
      <c r="X32" s="516"/>
      <c r="Y32" s="516"/>
      <c r="Z32" s="516"/>
      <c r="AA32" s="517" t="s">
        <v>980</v>
      </c>
      <c r="AB32" s="517"/>
      <c r="AC32" s="517"/>
      <c r="AD32" s="517"/>
      <c r="AE32" s="517"/>
      <c r="AF32" s="517"/>
    </row>
    <row r="33" spans="1:32" ht="24.75" customHeight="1" thickBot="1" thickTop="1">
      <c r="A33" s="515" t="s">
        <v>981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6" t="s">
        <v>982</v>
      </c>
      <c r="L33" s="516"/>
      <c r="M33" s="516"/>
      <c r="N33" s="516"/>
      <c r="O33" s="516" t="s">
        <v>983</v>
      </c>
      <c r="P33" s="516"/>
      <c r="Q33" s="516"/>
      <c r="R33" s="516"/>
      <c r="S33" s="516"/>
      <c r="T33" s="516"/>
      <c r="U33" s="516" t="s">
        <v>984</v>
      </c>
      <c r="V33" s="516"/>
      <c r="W33" s="516"/>
      <c r="X33" s="516"/>
      <c r="Y33" s="516"/>
      <c r="Z33" s="516"/>
      <c r="AA33" s="517" t="s">
        <v>985</v>
      </c>
      <c r="AB33" s="517"/>
      <c r="AC33" s="517"/>
      <c r="AD33" s="517"/>
      <c r="AE33" s="517"/>
      <c r="AF33" s="517"/>
    </row>
    <row r="34" spans="1:32" ht="15" customHeight="1" thickBot="1" thickTop="1">
      <c r="A34" s="515" t="s">
        <v>935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6" t="s">
        <v>986</v>
      </c>
      <c r="L34" s="516"/>
      <c r="M34" s="516"/>
      <c r="N34" s="516"/>
      <c r="O34" s="516" t="s">
        <v>934</v>
      </c>
      <c r="P34" s="516"/>
      <c r="Q34" s="516"/>
      <c r="R34" s="516"/>
      <c r="S34" s="516"/>
      <c r="T34" s="516"/>
      <c r="U34" s="516" t="s">
        <v>934</v>
      </c>
      <c r="V34" s="516"/>
      <c r="W34" s="516"/>
      <c r="X34" s="516"/>
      <c r="Y34" s="516"/>
      <c r="Z34" s="516"/>
      <c r="AA34" s="517" t="s">
        <v>934</v>
      </c>
      <c r="AB34" s="517"/>
      <c r="AC34" s="517"/>
      <c r="AD34" s="517"/>
      <c r="AE34" s="517"/>
      <c r="AF34" s="517"/>
    </row>
    <row r="35" spans="1:32" ht="24.75" customHeight="1" thickBot="1" thickTop="1">
      <c r="A35" s="515" t="s">
        <v>937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6" t="s">
        <v>987</v>
      </c>
      <c r="L35" s="516"/>
      <c r="M35" s="516"/>
      <c r="N35" s="516"/>
      <c r="O35" s="516" t="s">
        <v>934</v>
      </c>
      <c r="P35" s="516"/>
      <c r="Q35" s="516"/>
      <c r="R35" s="516"/>
      <c r="S35" s="516"/>
      <c r="T35" s="516"/>
      <c r="U35" s="516" t="s">
        <v>934</v>
      </c>
      <c r="V35" s="516"/>
      <c r="W35" s="516"/>
      <c r="X35" s="516"/>
      <c r="Y35" s="516"/>
      <c r="Z35" s="516"/>
      <c r="AA35" s="517" t="s">
        <v>934</v>
      </c>
      <c r="AB35" s="517"/>
      <c r="AC35" s="517"/>
      <c r="AD35" s="517"/>
      <c r="AE35" s="517"/>
      <c r="AF35" s="517"/>
    </row>
    <row r="36" spans="1:32" ht="15" customHeight="1" thickBot="1" thickTop="1">
      <c r="A36" s="515" t="s">
        <v>939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6" t="s">
        <v>988</v>
      </c>
      <c r="L36" s="516"/>
      <c r="M36" s="516"/>
      <c r="N36" s="516"/>
      <c r="O36" s="516" t="s">
        <v>934</v>
      </c>
      <c r="P36" s="516"/>
      <c r="Q36" s="516"/>
      <c r="R36" s="516"/>
      <c r="S36" s="516"/>
      <c r="T36" s="516"/>
      <c r="U36" s="516" t="s">
        <v>934</v>
      </c>
      <c r="V36" s="516"/>
      <c r="W36" s="516"/>
      <c r="X36" s="516"/>
      <c r="Y36" s="516"/>
      <c r="Z36" s="516"/>
      <c r="AA36" s="517" t="s">
        <v>934</v>
      </c>
      <c r="AB36" s="517"/>
      <c r="AC36" s="517"/>
      <c r="AD36" s="517"/>
      <c r="AE36" s="517"/>
      <c r="AF36" s="517"/>
    </row>
    <row r="37" spans="1:32" ht="15" customHeight="1" thickBot="1" thickTop="1">
      <c r="A37" s="515" t="s">
        <v>941</v>
      </c>
      <c r="B37" s="515"/>
      <c r="C37" s="515"/>
      <c r="D37" s="515"/>
      <c r="E37" s="515"/>
      <c r="F37" s="515"/>
      <c r="G37" s="515"/>
      <c r="H37" s="515"/>
      <c r="I37" s="515"/>
      <c r="J37" s="515"/>
      <c r="K37" s="516" t="s">
        <v>989</v>
      </c>
      <c r="L37" s="516"/>
      <c r="M37" s="516"/>
      <c r="N37" s="516"/>
      <c r="O37" s="516" t="s">
        <v>983</v>
      </c>
      <c r="P37" s="516"/>
      <c r="Q37" s="516"/>
      <c r="R37" s="516"/>
      <c r="S37" s="516"/>
      <c r="T37" s="516"/>
      <c r="U37" s="516" t="s">
        <v>984</v>
      </c>
      <c r="V37" s="516"/>
      <c r="W37" s="516"/>
      <c r="X37" s="516"/>
      <c r="Y37" s="516"/>
      <c r="Z37" s="516"/>
      <c r="AA37" s="517" t="s">
        <v>985</v>
      </c>
      <c r="AB37" s="517"/>
      <c r="AC37" s="517"/>
      <c r="AD37" s="517"/>
      <c r="AE37" s="517"/>
      <c r="AF37" s="517"/>
    </row>
    <row r="38" spans="1:32" ht="15" customHeight="1" thickBot="1" thickTop="1">
      <c r="A38" s="515" t="s">
        <v>990</v>
      </c>
      <c r="B38" s="515"/>
      <c r="C38" s="515"/>
      <c r="D38" s="515"/>
      <c r="E38" s="515"/>
      <c r="F38" s="515"/>
      <c r="G38" s="515"/>
      <c r="H38" s="515"/>
      <c r="I38" s="515"/>
      <c r="J38" s="515"/>
      <c r="K38" s="516" t="s">
        <v>991</v>
      </c>
      <c r="L38" s="516"/>
      <c r="M38" s="516"/>
      <c r="N38" s="516"/>
      <c r="O38" s="516" t="s">
        <v>934</v>
      </c>
      <c r="P38" s="516"/>
      <c r="Q38" s="516"/>
      <c r="R38" s="516"/>
      <c r="S38" s="516"/>
      <c r="T38" s="516"/>
      <c r="U38" s="516" t="s">
        <v>934</v>
      </c>
      <c r="V38" s="516"/>
      <c r="W38" s="516"/>
      <c r="X38" s="516"/>
      <c r="Y38" s="516"/>
      <c r="Z38" s="516"/>
      <c r="AA38" s="517" t="s">
        <v>934</v>
      </c>
      <c r="AB38" s="517"/>
      <c r="AC38" s="517"/>
      <c r="AD38" s="517"/>
      <c r="AE38" s="517"/>
      <c r="AF38" s="517"/>
    </row>
    <row r="39" spans="1:32" ht="15" customHeight="1" thickBot="1" thickTop="1">
      <c r="A39" s="515" t="s">
        <v>935</v>
      </c>
      <c r="B39" s="515"/>
      <c r="C39" s="515"/>
      <c r="D39" s="515"/>
      <c r="E39" s="515"/>
      <c r="F39" s="515"/>
      <c r="G39" s="515"/>
      <c r="H39" s="515"/>
      <c r="I39" s="515"/>
      <c r="J39" s="515"/>
      <c r="K39" s="516" t="s">
        <v>992</v>
      </c>
      <c r="L39" s="516"/>
      <c r="M39" s="516"/>
      <c r="N39" s="516"/>
      <c r="O39" s="516" t="s">
        <v>934</v>
      </c>
      <c r="P39" s="516"/>
      <c r="Q39" s="516"/>
      <c r="R39" s="516"/>
      <c r="S39" s="516"/>
      <c r="T39" s="516"/>
      <c r="U39" s="516" t="s">
        <v>934</v>
      </c>
      <c r="V39" s="516"/>
      <c r="W39" s="516"/>
      <c r="X39" s="516"/>
      <c r="Y39" s="516"/>
      <c r="Z39" s="516"/>
      <c r="AA39" s="517" t="s">
        <v>934</v>
      </c>
      <c r="AB39" s="517"/>
      <c r="AC39" s="517"/>
      <c r="AD39" s="517"/>
      <c r="AE39" s="517"/>
      <c r="AF39" s="517"/>
    </row>
    <row r="40" spans="1:32" ht="24.75" customHeight="1" thickBot="1" thickTop="1">
      <c r="A40" s="515" t="s">
        <v>937</v>
      </c>
      <c r="B40" s="515"/>
      <c r="C40" s="515"/>
      <c r="D40" s="515"/>
      <c r="E40" s="515"/>
      <c r="F40" s="515"/>
      <c r="G40" s="515"/>
      <c r="H40" s="515"/>
      <c r="I40" s="515"/>
      <c r="J40" s="515"/>
      <c r="K40" s="516" t="s">
        <v>993</v>
      </c>
      <c r="L40" s="516"/>
      <c r="M40" s="516"/>
      <c r="N40" s="516"/>
      <c r="O40" s="516" t="s">
        <v>934</v>
      </c>
      <c r="P40" s="516"/>
      <c r="Q40" s="516"/>
      <c r="R40" s="516"/>
      <c r="S40" s="516"/>
      <c r="T40" s="516"/>
      <c r="U40" s="516" t="s">
        <v>934</v>
      </c>
      <c r="V40" s="516"/>
      <c r="W40" s="516"/>
      <c r="X40" s="516"/>
      <c r="Y40" s="516"/>
      <c r="Z40" s="516"/>
      <c r="AA40" s="517" t="s">
        <v>934</v>
      </c>
      <c r="AB40" s="517"/>
      <c r="AC40" s="517"/>
      <c r="AD40" s="517"/>
      <c r="AE40" s="517"/>
      <c r="AF40" s="517"/>
    </row>
    <row r="41" spans="1:32" ht="15" customHeight="1" thickBot="1" thickTop="1">
      <c r="A41" s="515" t="s">
        <v>939</v>
      </c>
      <c r="B41" s="515"/>
      <c r="C41" s="515"/>
      <c r="D41" s="515"/>
      <c r="E41" s="515"/>
      <c r="F41" s="515"/>
      <c r="G41" s="515"/>
      <c r="H41" s="515"/>
      <c r="I41" s="515"/>
      <c r="J41" s="515"/>
      <c r="K41" s="516" t="s">
        <v>994</v>
      </c>
      <c r="L41" s="516"/>
      <c r="M41" s="516"/>
      <c r="N41" s="516"/>
      <c r="O41" s="516" t="s">
        <v>934</v>
      </c>
      <c r="P41" s="516"/>
      <c r="Q41" s="516"/>
      <c r="R41" s="516"/>
      <c r="S41" s="516"/>
      <c r="T41" s="516"/>
      <c r="U41" s="516" t="s">
        <v>934</v>
      </c>
      <c r="V41" s="516"/>
      <c r="W41" s="516"/>
      <c r="X41" s="516"/>
      <c r="Y41" s="516"/>
      <c r="Z41" s="516"/>
      <c r="AA41" s="517" t="s">
        <v>934</v>
      </c>
      <c r="AB41" s="517"/>
      <c r="AC41" s="517"/>
      <c r="AD41" s="517"/>
      <c r="AE41" s="517"/>
      <c r="AF41" s="517"/>
    </row>
    <row r="42" spans="1:32" ht="15" customHeight="1" thickBot="1" thickTop="1">
      <c r="A42" s="515" t="s">
        <v>941</v>
      </c>
      <c r="B42" s="515"/>
      <c r="C42" s="515"/>
      <c r="D42" s="515"/>
      <c r="E42" s="515"/>
      <c r="F42" s="515"/>
      <c r="G42" s="515"/>
      <c r="H42" s="515"/>
      <c r="I42" s="515"/>
      <c r="J42" s="515"/>
      <c r="K42" s="516" t="s">
        <v>995</v>
      </c>
      <c r="L42" s="516"/>
      <c r="M42" s="516"/>
      <c r="N42" s="516"/>
      <c r="O42" s="516" t="s">
        <v>934</v>
      </c>
      <c r="P42" s="516"/>
      <c r="Q42" s="516"/>
      <c r="R42" s="516"/>
      <c r="S42" s="516"/>
      <c r="T42" s="516"/>
      <c r="U42" s="516" t="s">
        <v>934</v>
      </c>
      <c r="V42" s="516"/>
      <c r="W42" s="516"/>
      <c r="X42" s="516"/>
      <c r="Y42" s="516"/>
      <c r="Z42" s="516"/>
      <c r="AA42" s="517" t="s">
        <v>934</v>
      </c>
      <c r="AB42" s="517"/>
      <c r="AC42" s="517"/>
      <c r="AD42" s="517"/>
      <c r="AE42" s="517"/>
      <c r="AF42" s="517"/>
    </row>
    <row r="43" spans="1:32" ht="15" customHeight="1" thickBot="1" thickTop="1">
      <c r="A43" s="515" t="s">
        <v>996</v>
      </c>
      <c r="B43" s="515"/>
      <c r="C43" s="515"/>
      <c r="D43" s="515"/>
      <c r="E43" s="515"/>
      <c r="F43" s="515"/>
      <c r="G43" s="515"/>
      <c r="H43" s="515"/>
      <c r="I43" s="515"/>
      <c r="J43" s="515"/>
      <c r="K43" s="516" t="s">
        <v>997</v>
      </c>
      <c r="L43" s="516"/>
      <c r="M43" s="516"/>
      <c r="N43" s="516"/>
      <c r="O43" s="516" t="s">
        <v>998</v>
      </c>
      <c r="P43" s="516"/>
      <c r="Q43" s="516"/>
      <c r="R43" s="516"/>
      <c r="S43" s="516"/>
      <c r="T43" s="516"/>
      <c r="U43" s="516" t="s">
        <v>998</v>
      </c>
      <c r="V43" s="516"/>
      <c r="W43" s="516"/>
      <c r="X43" s="516"/>
      <c r="Y43" s="516"/>
      <c r="Z43" s="516"/>
      <c r="AA43" s="517" t="s">
        <v>768</v>
      </c>
      <c r="AB43" s="517"/>
      <c r="AC43" s="517"/>
      <c r="AD43" s="517"/>
      <c r="AE43" s="517"/>
      <c r="AF43" s="517"/>
    </row>
    <row r="44" spans="1:32" ht="15" customHeight="1" thickBot="1" thickTop="1">
      <c r="A44" s="515" t="s">
        <v>935</v>
      </c>
      <c r="B44" s="515"/>
      <c r="C44" s="515"/>
      <c r="D44" s="515"/>
      <c r="E44" s="515"/>
      <c r="F44" s="515"/>
      <c r="G44" s="515"/>
      <c r="H44" s="515"/>
      <c r="I44" s="515"/>
      <c r="J44" s="515"/>
      <c r="K44" s="516" t="s">
        <v>999</v>
      </c>
      <c r="L44" s="516"/>
      <c r="M44" s="516"/>
      <c r="N44" s="516"/>
      <c r="O44" s="516" t="s">
        <v>934</v>
      </c>
      <c r="P44" s="516"/>
      <c r="Q44" s="516"/>
      <c r="R44" s="516"/>
      <c r="S44" s="516"/>
      <c r="T44" s="516"/>
      <c r="U44" s="516" t="s">
        <v>934</v>
      </c>
      <c r="V44" s="516"/>
      <c r="W44" s="516"/>
      <c r="X44" s="516"/>
      <c r="Y44" s="516"/>
      <c r="Z44" s="516"/>
      <c r="AA44" s="517" t="s">
        <v>934</v>
      </c>
      <c r="AB44" s="517"/>
      <c r="AC44" s="517"/>
      <c r="AD44" s="517"/>
      <c r="AE44" s="517"/>
      <c r="AF44" s="517"/>
    </row>
    <row r="45" spans="1:32" ht="24.75" customHeight="1" thickBot="1" thickTop="1">
      <c r="A45" s="515" t="s">
        <v>937</v>
      </c>
      <c r="B45" s="515"/>
      <c r="C45" s="515"/>
      <c r="D45" s="515"/>
      <c r="E45" s="515"/>
      <c r="F45" s="515"/>
      <c r="G45" s="515"/>
      <c r="H45" s="515"/>
      <c r="I45" s="515"/>
      <c r="J45" s="515"/>
      <c r="K45" s="516" t="s">
        <v>1000</v>
      </c>
      <c r="L45" s="516"/>
      <c r="M45" s="516"/>
      <c r="N45" s="516"/>
      <c r="O45" s="516" t="s">
        <v>934</v>
      </c>
      <c r="P45" s="516"/>
      <c r="Q45" s="516"/>
      <c r="R45" s="516"/>
      <c r="S45" s="516"/>
      <c r="T45" s="516"/>
      <c r="U45" s="516" t="s">
        <v>934</v>
      </c>
      <c r="V45" s="516"/>
      <c r="W45" s="516"/>
      <c r="X45" s="516"/>
      <c r="Y45" s="516"/>
      <c r="Z45" s="516"/>
      <c r="AA45" s="517" t="s">
        <v>934</v>
      </c>
      <c r="AB45" s="517"/>
      <c r="AC45" s="517"/>
      <c r="AD45" s="517"/>
      <c r="AE45" s="517"/>
      <c r="AF45" s="517"/>
    </row>
    <row r="46" spans="1:32" ht="15" customHeight="1" thickBot="1" thickTop="1">
      <c r="A46" s="515" t="s">
        <v>939</v>
      </c>
      <c r="B46" s="515"/>
      <c r="C46" s="515"/>
      <c r="D46" s="515"/>
      <c r="E46" s="515"/>
      <c r="F46" s="515"/>
      <c r="G46" s="515"/>
      <c r="H46" s="515"/>
      <c r="I46" s="515"/>
      <c r="J46" s="515"/>
      <c r="K46" s="516" t="s">
        <v>1001</v>
      </c>
      <c r="L46" s="516"/>
      <c r="M46" s="516"/>
      <c r="N46" s="516"/>
      <c r="O46" s="516" t="s">
        <v>934</v>
      </c>
      <c r="P46" s="516"/>
      <c r="Q46" s="516"/>
      <c r="R46" s="516"/>
      <c r="S46" s="516"/>
      <c r="T46" s="516"/>
      <c r="U46" s="516" t="s">
        <v>934</v>
      </c>
      <c r="V46" s="516"/>
      <c r="W46" s="516"/>
      <c r="X46" s="516"/>
      <c r="Y46" s="516"/>
      <c r="Z46" s="516"/>
      <c r="AA46" s="517" t="s">
        <v>934</v>
      </c>
      <c r="AB46" s="517"/>
      <c r="AC46" s="517"/>
      <c r="AD46" s="517"/>
      <c r="AE46" s="517"/>
      <c r="AF46" s="517"/>
    </row>
    <row r="47" spans="1:32" ht="15" customHeight="1" thickBot="1" thickTop="1">
      <c r="A47" s="515" t="s">
        <v>941</v>
      </c>
      <c r="B47" s="515"/>
      <c r="C47" s="515"/>
      <c r="D47" s="515"/>
      <c r="E47" s="515"/>
      <c r="F47" s="515"/>
      <c r="G47" s="515"/>
      <c r="H47" s="515"/>
      <c r="I47" s="515"/>
      <c r="J47" s="515"/>
      <c r="K47" s="516" t="s">
        <v>1002</v>
      </c>
      <c r="L47" s="516"/>
      <c r="M47" s="516"/>
      <c r="N47" s="516"/>
      <c r="O47" s="516" t="s">
        <v>998</v>
      </c>
      <c r="P47" s="516"/>
      <c r="Q47" s="516"/>
      <c r="R47" s="516"/>
      <c r="S47" s="516"/>
      <c r="T47" s="516"/>
      <c r="U47" s="516" t="s">
        <v>998</v>
      </c>
      <c r="V47" s="516"/>
      <c r="W47" s="516"/>
      <c r="X47" s="516"/>
      <c r="Y47" s="516"/>
      <c r="Z47" s="516"/>
      <c r="AA47" s="517" t="s">
        <v>768</v>
      </c>
      <c r="AB47" s="517"/>
      <c r="AC47" s="517"/>
      <c r="AD47" s="517"/>
      <c r="AE47" s="517"/>
      <c r="AF47" s="517"/>
    </row>
    <row r="48" spans="1:32" ht="15" customHeight="1" thickBot="1" thickTop="1">
      <c r="A48" s="515" t="s">
        <v>1003</v>
      </c>
      <c r="B48" s="515"/>
      <c r="C48" s="515"/>
      <c r="D48" s="515"/>
      <c r="E48" s="515"/>
      <c r="F48" s="515"/>
      <c r="G48" s="515"/>
      <c r="H48" s="515"/>
      <c r="I48" s="515"/>
      <c r="J48" s="515"/>
      <c r="K48" s="516" t="s">
        <v>1004</v>
      </c>
      <c r="L48" s="516"/>
      <c r="M48" s="516"/>
      <c r="N48" s="516"/>
      <c r="O48" s="516" t="s">
        <v>934</v>
      </c>
      <c r="P48" s="516"/>
      <c r="Q48" s="516"/>
      <c r="R48" s="516"/>
      <c r="S48" s="516"/>
      <c r="T48" s="516"/>
      <c r="U48" s="516" t="s">
        <v>934</v>
      </c>
      <c r="V48" s="516"/>
      <c r="W48" s="516"/>
      <c r="X48" s="516"/>
      <c r="Y48" s="516"/>
      <c r="Z48" s="516"/>
      <c r="AA48" s="517" t="s">
        <v>934</v>
      </c>
      <c r="AB48" s="517"/>
      <c r="AC48" s="517"/>
      <c r="AD48" s="517"/>
      <c r="AE48" s="517"/>
      <c r="AF48" s="517"/>
    </row>
    <row r="49" spans="1:32" ht="15" customHeight="1" thickBot="1" thickTop="1">
      <c r="A49" s="515" t="s">
        <v>935</v>
      </c>
      <c r="B49" s="515"/>
      <c r="C49" s="515"/>
      <c r="D49" s="515"/>
      <c r="E49" s="515"/>
      <c r="F49" s="515"/>
      <c r="G49" s="515"/>
      <c r="H49" s="515"/>
      <c r="I49" s="515"/>
      <c r="J49" s="515"/>
      <c r="K49" s="516" t="s">
        <v>1005</v>
      </c>
      <c r="L49" s="516"/>
      <c r="M49" s="516"/>
      <c r="N49" s="516"/>
      <c r="O49" s="516" t="s">
        <v>934</v>
      </c>
      <c r="P49" s="516"/>
      <c r="Q49" s="516"/>
      <c r="R49" s="516"/>
      <c r="S49" s="516"/>
      <c r="T49" s="516"/>
      <c r="U49" s="516" t="s">
        <v>934</v>
      </c>
      <c r="V49" s="516"/>
      <c r="W49" s="516"/>
      <c r="X49" s="516"/>
      <c r="Y49" s="516"/>
      <c r="Z49" s="516"/>
      <c r="AA49" s="517" t="s">
        <v>934</v>
      </c>
      <c r="AB49" s="517"/>
      <c r="AC49" s="517"/>
      <c r="AD49" s="517"/>
      <c r="AE49" s="517"/>
      <c r="AF49" s="517"/>
    </row>
    <row r="50" spans="1:32" ht="24.75" customHeight="1" thickBot="1" thickTop="1">
      <c r="A50" s="515" t="s">
        <v>937</v>
      </c>
      <c r="B50" s="515"/>
      <c r="C50" s="515"/>
      <c r="D50" s="515"/>
      <c r="E50" s="515"/>
      <c r="F50" s="515"/>
      <c r="G50" s="515"/>
      <c r="H50" s="515"/>
      <c r="I50" s="515"/>
      <c r="J50" s="515"/>
      <c r="K50" s="516" t="s">
        <v>1006</v>
      </c>
      <c r="L50" s="516"/>
      <c r="M50" s="516"/>
      <c r="N50" s="516"/>
      <c r="O50" s="516" t="s">
        <v>934</v>
      </c>
      <c r="P50" s="516"/>
      <c r="Q50" s="516"/>
      <c r="R50" s="516"/>
      <c r="S50" s="516"/>
      <c r="T50" s="516"/>
      <c r="U50" s="516" t="s">
        <v>934</v>
      </c>
      <c r="V50" s="516"/>
      <c r="W50" s="516"/>
      <c r="X50" s="516"/>
      <c r="Y50" s="516"/>
      <c r="Z50" s="516"/>
      <c r="AA50" s="517" t="s">
        <v>934</v>
      </c>
      <c r="AB50" s="517"/>
      <c r="AC50" s="517"/>
      <c r="AD50" s="517"/>
      <c r="AE50" s="517"/>
      <c r="AF50" s="517"/>
    </row>
    <row r="51" spans="1:32" ht="15" customHeight="1" thickBot="1" thickTop="1">
      <c r="A51" s="515" t="s">
        <v>939</v>
      </c>
      <c r="B51" s="515"/>
      <c r="C51" s="515"/>
      <c r="D51" s="515"/>
      <c r="E51" s="515"/>
      <c r="F51" s="515"/>
      <c r="G51" s="515"/>
      <c r="H51" s="515"/>
      <c r="I51" s="515"/>
      <c r="J51" s="515"/>
      <c r="K51" s="516" t="s">
        <v>1007</v>
      </c>
      <c r="L51" s="516"/>
      <c r="M51" s="516"/>
      <c r="N51" s="516"/>
      <c r="O51" s="516" t="s">
        <v>934</v>
      </c>
      <c r="P51" s="516"/>
      <c r="Q51" s="516"/>
      <c r="R51" s="516"/>
      <c r="S51" s="516"/>
      <c r="T51" s="516"/>
      <c r="U51" s="516" t="s">
        <v>934</v>
      </c>
      <c r="V51" s="516"/>
      <c r="W51" s="516"/>
      <c r="X51" s="516"/>
      <c r="Y51" s="516"/>
      <c r="Z51" s="516"/>
      <c r="AA51" s="517" t="s">
        <v>934</v>
      </c>
      <c r="AB51" s="517"/>
      <c r="AC51" s="517"/>
      <c r="AD51" s="517"/>
      <c r="AE51" s="517"/>
      <c r="AF51" s="517"/>
    </row>
    <row r="52" spans="1:32" ht="15" customHeight="1" thickBot="1" thickTop="1">
      <c r="A52" s="515" t="s">
        <v>941</v>
      </c>
      <c r="B52" s="515"/>
      <c r="C52" s="515"/>
      <c r="D52" s="515"/>
      <c r="E52" s="515"/>
      <c r="F52" s="515"/>
      <c r="G52" s="515"/>
      <c r="H52" s="515"/>
      <c r="I52" s="515"/>
      <c r="J52" s="515"/>
      <c r="K52" s="516" t="s">
        <v>1008</v>
      </c>
      <c r="L52" s="516"/>
      <c r="M52" s="516"/>
      <c r="N52" s="516"/>
      <c r="O52" s="516" t="s">
        <v>934</v>
      </c>
      <c r="P52" s="516"/>
      <c r="Q52" s="516"/>
      <c r="R52" s="516"/>
      <c r="S52" s="516"/>
      <c r="T52" s="516"/>
      <c r="U52" s="516" t="s">
        <v>934</v>
      </c>
      <c r="V52" s="516"/>
      <c r="W52" s="516"/>
      <c r="X52" s="516"/>
      <c r="Y52" s="516"/>
      <c r="Z52" s="516"/>
      <c r="AA52" s="517" t="s">
        <v>934</v>
      </c>
      <c r="AB52" s="517"/>
      <c r="AC52" s="517"/>
      <c r="AD52" s="517"/>
      <c r="AE52" s="517"/>
      <c r="AF52" s="517"/>
    </row>
    <row r="53" spans="1:32" ht="15" customHeight="1" thickBot="1" thickTop="1">
      <c r="A53" s="515" t="s">
        <v>1009</v>
      </c>
      <c r="B53" s="515"/>
      <c r="C53" s="515"/>
      <c r="D53" s="515"/>
      <c r="E53" s="515"/>
      <c r="F53" s="515"/>
      <c r="G53" s="515"/>
      <c r="H53" s="515"/>
      <c r="I53" s="515"/>
      <c r="J53" s="515"/>
      <c r="K53" s="516" t="s">
        <v>1010</v>
      </c>
      <c r="L53" s="516"/>
      <c r="M53" s="516"/>
      <c r="N53" s="516"/>
      <c r="O53" s="516" t="s">
        <v>1011</v>
      </c>
      <c r="P53" s="516"/>
      <c r="Q53" s="516"/>
      <c r="R53" s="516"/>
      <c r="S53" s="516"/>
      <c r="T53" s="516"/>
      <c r="U53" s="516" t="s">
        <v>1011</v>
      </c>
      <c r="V53" s="516"/>
      <c r="W53" s="516"/>
      <c r="X53" s="516"/>
      <c r="Y53" s="516"/>
      <c r="Z53" s="516"/>
      <c r="AA53" s="517" t="s">
        <v>768</v>
      </c>
      <c r="AB53" s="517"/>
      <c r="AC53" s="517"/>
      <c r="AD53" s="517"/>
      <c r="AE53" s="517"/>
      <c r="AF53" s="517"/>
    </row>
    <row r="54" spans="1:32" ht="15" customHeight="1" thickBot="1" thickTop="1">
      <c r="A54" s="515" t="s">
        <v>1012</v>
      </c>
      <c r="B54" s="515"/>
      <c r="C54" s="515"/>
      <c r="D54" s="515"/>
      <c r="E54" s="515"/>
      <c r="F54" s="515"/>
      <c r="G54" s="515"/>
      <c r="H54" s="515"/>
      <c r="I54" s="515"/>
      <c r="J54" s="515"/>
      <c r="K54" s="516" t="s">
        <v>1013</v>
      </c>
      <c r="L54" s="516"/>
      <c r="M54" s="516"/>
      <c r="N54" s="516"/>
      <c r="O54" s="516" t="s">
        <v>1011</v>
      </c>
      <c r="P54" s="516"/>
      <c r="Q54" s="516"/>
      <c r="R54" s="516"/>
      <c r="S54" s="516"/>
      <c r="T54" s="516"/>
      <c r="U54" s="516" t="s">
        <v>1011</v>
      </c>
      <c r="V54" s="516"/>
      <c r="W54" s="516"/>
      <c r="X54" s="516"/>
      <c r="Y54" s="516"/>
      <c r="Z54" s="516"/>
      <c r="AA54" s="517" t="s">
        <v>768</v>
      </c>
      <c r="AB54" s="517"/>
      <c r="AC54" s="517"/>
      <c r="AD54" s="517"/>
      <c r="AE54" s="517"/>
      <c r="AF54" s="517"/>
    </row>
    <row r="55" spans="1:32" ht="15" customHeight="1" thickBot="1" thickTop="1">
      <c r="A55" s="515" t="s">
        <v>935</v>
      </c>
      <c r="B55" s="515"/>
      <c r="C55" s="515"/>
      <c r="D55" s="515"/>
      <c r="E55" s="515"/>
      <c r="F55" s="515"/>
      <c r="G55" s="515"/>
      <c r="H55" s="515"/>
      <c r="I55" s="515"/>
      <c r="J55" s="515"/>
      <c r="K55" s="516" t="s">
        <v>1014</v>
      </c>
      <c r="L55" s="516"/>
      <c r="M55" s="516"/>
      <c r="N55" s="516"/>
      <c r="O55" s="516" t="s">
        <v>934</v>
      </c>
      <c r="P55" s="516"/>
      <c r="Q55" s="516"/>
      <c r="R55" s="516"/>
      <c r="S55" s="516"/>
      <c r="T55" s="516"/>
      <c r="U55" s="516" t="s">
        <v>934</v>
      </c>
      <c r="V55" s="516"/>
      <c r="W55" s="516"/>
      <c r="X55" s="516"/>
      <c r="Y55" s="516"/>
      <c r="Z55" s="516"/>
      <c r="AA55" s="517" t="s">
        <v>934</v>
      </c>
      <c r="AB55" s="517"/>
      <c r="AC55" s="517"/>
      <c r="AD55" s="517"/>
      <c r="AE55" s="517"/>
      <c r="AF55" s="517"/>
    </row>
    <row r="56" spans="1:32" ht="24.75" customHeight="1" thickBot="1" thickTop="1">
      <c r="A56" s="515" t="s">
        <v>937</v>
      </c>
      <c r="B56" s="515"/>
      <c r="C56" s="515"/>
      <c r="D56" s="515"/>
      <c r="E56" s="515"/>
      <c r="F56" s="515"/>
      <c r="G56" s="515"/>
      <c r="H56" s="515"/>
      <c r="I56" s="515"/>
      <c r="J56" s="515"/>
      <c r="K56" s="516" t="s">
        <v>1015</v>
      </c>
      <c r="L56" s="516"/>
      <c r="M56" s="516"/>
      <c r="N56" s="516"/>
      <c r="O56" s="516" t="s">
        <v>934</v>
      </c>
      <c r="P56" s="516"/>
      <c r="Q56" s="516"/>
      <c r="R56" s="516"/>
      <c r="S56" s="516"/>
      <c r="T56" s="516"/>
      <c r="U56" s="516" t="s">
        <v>934</v>
      </c>
      <c r="V56" s="516"/>
      <c r="W56" s="516"/>
      <c r="X56" s="516"/>
      <c r="Y56" s="516"/>
      <c r="Z56" s="516"/>
      <c r="AA56" s="517" t="s">
        <v>934</v>
      </c>
      <c r="AB56" s="517"/>
      <c r="AC56" s="517"/>
      <c r="AD56" s="517"/>
      <c r="AE56" s="517"/>
      <c r="AF56" s="517"/>
    </row>
    <row r="57" spans="1:32" ht="15" customHeight="1" thickBot="1" thickTop="1">
      <c r="A57" s="515" t="s">
        <v>939</v>
      </c>
      <c r="B57" s="515"/>
      <c r="C57" s="515"/>
      <c r="D57" s="515"/>
      <c r="E57" s="515"/>
      <c r="F57" s="515"/>
      <c r="G57" s="515"/>
      <c r="H57" s="515"/>
      <c r="I57" s="515"/>
      <c r="J57" s="515"/>
      <c r="K57" s="516" t="s">
        <v>1016</v>
      </c>
      <c r="L57" s="516"/>
      <c r="M57" s="516"/>
      <c r="N57" s="516"/>
      <c r="O57" s="516" t="s">
        <v>934</v>
      </c>
      <c r="P57" s="516"/>
      <c r="Q57" s="516"/>
      <c r="R57" s="516"/>
      <c r="S57" s="516"/>
      <c r="T57" s="516"/>
      <c r="U57" s="516" t="s">
        <v>934</v>
      </c>
      <c r="V57" s="516"/>
      <c r="W57" s="516"/>
      <c r="X57" s="516"/>
      <c r="Y57" s="516"/>
      <c r="Z57" s="516"/>
      <c r="AA57" s="517" t="s">
        <v>934</v>
      </c>
      <c r="AB57" s="517"/>
      <c r="AC57" s="517"/>
      <c r="AD57" s="517"/>
      <c r="AE57" s="517"/>
      <c r="AF57" s="517"/>
    </row>
    <row r="58" spans="1:32" ht="15" customHeight="1" thickBot="1" thickTop="1">
      <c r="A58" s="515" t="s">
        <v>941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6" t="s">
        <v>1017</v>
      </c>
      <c r="L58" s="516"/>
      <c r="M58" s="516"/>
      <c r="N58" s="516"/>
      <c r="O58" s="516" t="s">
        <v>1011</v>
      </c>
      <c r="P58" s="516"/>
      <c r="Q58" s="516"/>
      <c r="R58" s="516"/>
      <c r="S58" s="516"/>
      <c r="T58" s="516"/>
      <c r="U58" s="516" t="s">
        <v>1011</v>
      </c>
      <c r="V58" s="516"/>
      <c r="W58" s="516"/>
      <c r="X58" s="516"/>
      <c r="Y58" s="516"/>
      <c r="Z58" s="516"/>
      <c r="AA58" s="517" t="s">
        <v>768</v>
      </c>
      <c r="AB58" s="517"/>
      <c r="AC58" s="517"/>
      <c r="AD58" s="517"/>
      <c r="AE58" s="517"/>
      <c r="AF58" s="517"/>
    </row>
    <row r="59" spans="1:32" ht="24.75" customHeight="1" thickBot="1" thickTop="1">
      <c r="A59" s="515" t="s">
        <v>1018</v>
      </c>
      <c r="B59" s="515"/>
      <c r="C59" s="515"/>
      <c r="D59" s="515"/>
      <c r="E59" s="515"/>
      <c r="F59" s="515"/>
      <c r="G59" s="515"/>
      <c r="H59" s="515"/>
      <c r="I59" s="515"/>
      <c r="J59" s="515"/>
      <c r="K59" s="516" t="s">
        <v>1019</v>
      </c>
      <c r="L59" s="516"/>
      <c r="M59" s="516"/>
      <c r="N59" s="516"/>
      <c r="O59" s="516" t="s">
        <v>934</v>
      </c>
      <c r="P59" s="516"/>
      <c r="Q59" s="516"/>
      <c r="R59" s="516"/>
      <c r="S59" s="516"/>
      <c r="T59" s="516"/>
      <c r="U59" s="516" t="s">
        <v>934</v>
      </c>
      <c r="V59" s="516"/>
      <c r="W59" s="516"/>
      <c r="X59" s="516"/>
      <c r="Y59" s="516"/>
      <c r="Z59" s="516"/>
      <c r="AA59" s="517" t="s">
        <v>934</v>
      </c>
      <c r="AB59" s="517"/>
      <c r="AC59" s="517"/>
      <c r="AD59" s="517"/>
      <c r="AE59" s="517"/>
      <c r="AF59" s="517"/>
    </row>
    <row r="60" spans="1:32" ht="15" customHeight="1" thickBot="1" thickTop="1">
      <c r="A60" s="515" t="s">
        <v>935</v>
      </c>
      <c r="B60" s="515"/>
      <c r="C60" s="515"/>
      <c r="D60" s="515"/>
      <c r="E60" s="515"/>
      <c r="F60" s="515"/>
      <c r="G60" s="515"/>
      <c r="H60" s="515"/>
      <c r="I60" s="515"/>
      <c r="J60" s="515"/>
      <c r="K60" s="516" t="s">
        <v>1020</v>
      </c>
      <c r="L60" s="516"/>
      <c r="M60" s="516"/>
      <c r="N60" s="516"/>
      <c r="O60" s="516" t="s">
        <v>934</v>
      </c>
      <c r="P60" s="516"/>
      <c r="Q60" s="516"/>
      <c r="R60" s="516"/>
      <c r="S60" s="516"/>
      <c r="T60" s="516"/>
      <c r="U60" s="516" t="s">
        <v>934</v>
      </c>
      <c r="V60" s="516"/>
      <c r="W60" s="516"/>
      <c r="X60" s="516"/>
      <c r="Y60" s="516"/>
      <c r="Z60" s="516"/>
      <c r="AA60" s="517" t="s">
        <v>934</v>
      </c>
      <c r="AB60" s="517"/>
      <c r="AC60" s="517"/>
      <c r="AD60" s="517"/>
      <c r="AE60" s="517"/>
      <c r="AF60" s="517"/>
    </row>
    <row r="61" spans="1:32" ht="24.75" customHeight="1" thickBot="1" thickTop="1">
      <c r="A61" s="515" t="s">
        <v>937</v>
      </c>
      <c r="B61" s="515"/>
      <c r="C61" s="515"/>
      <c r="D61" s="515"/>
      <c r="E61" s="515"/>
      <c r="F61" s="515"/>
      <c r="G61" s="515"/>
      <c r="H61" s="515"/>
      <c r="I61" s="515"/>
      <c r="J61" s="515"/>
      <c r="K61" s="516" t="s">
        <v>1021</v>
      </c>
      <c r="L61" s="516"/>
      <c r="M61" s="516"/>
      <c r="N61" s="516"/>
      <c r="O61" s="516" t="s">
        <v>934</v>
      </c>
      <c r="P61" s="516"/>
      <c r="Q61" s="516"/>
      <c r="R61" s="516"/>
      <c r="S61" s="516"/>
      <c r="T61" s="516"/>
      <c r="U61" s="516" t="s">
        <v>934</v>
      </c>
      <c r="V61" s="516"/>
      <c r="W61" s="516"/>
      <c r="X61" s="516"/>
      <c r="Y61" s="516"/>
      <c r="Z61" s="516"/>
      <c r="AA61" s="517" t="s">
        <v>934</v>
      </c>
      <c r="AB61" s="517"/>
      <c r="AC61" s="517"/>
      <c r="AD61" s="517"/>
      <c r="AE61" s="517"/>
      <c r="AF61" s="517"/>
    </row>
    <row r="62" spans="1:32" ht="15" customHeight="1" thickBot="1" thickTop="1">
      <c r="A62" s="515" t="s">
        <v>939</v>
      </c>
      <c r="B62" s="515"/>
      <c r="C62" s="515"/>
      <c r="D62" s="515"/>
      <c r="E62" s="515"/>
      <c r="F62" s="515"/>
      <c r="G62" s="515"/>
      <c r="H62" s="515"/>
      <c r="I62" s="515"/>
      <c r="J62" s="515"/>
      <c r="K62" s="516" t="s">
        <v>1022</v>
      </c>
      <c r="L62" s="516"/>
      <c r="M62" s="516"/>
      <c r="N62" s="516"/>
      <c r="O62" s="516" t="s">
        <v>934</v>
      </c>
      <c r="P62" s="516"/>
      <c r="Q62" s="516"/>
      <c r="R62" s="516"/>
      <c r="S62" s="516"/>
      <c r="T62" s="516"/>
      <c r="U62" s="516" t="s">
        <v>934</v>
      </c>
      <c r="V62" s="516"/>
      <c r="W62" s="516"/>
      <c r="X62" s="516"/>
      <c r="Y62" s="516"/>
      <c r="Z62" s="516"/>
      <c r="AA62" s="517" t="s">
        <v>934</v>
      </c>
      <c r="AB62" s="517"/>
      <c r="AC62" s="517"/>
      <c r="AD62" s="517"/>
      <c r="AE62" s="517"/>
      <c r="AF62" s="517"/>
    </row>
    <row r="63" spans="1:32" ht="15" customHeight="1" thickBot="1" thickTop="1">
      <c r="A63" s="515" t="s">
        <v>941</v>
      </c>
      <c r="B63" s="515"/>
      <c r="C63" s="515"/>
      <c r="D63" s="515"/>
      <c r="E63" s="515"/>
      <c r="F63" s="515"/>
      <c r="G63" s="515"/>
      <c r="H63" s="515"/>
      <c r="I63" s="515"/>
      <c r="J63" s="515"/>
      <c r="K63" s="516" t="s">
        <v>1023</v>
      </c>
      <c r="L63" s="516"/>
      <c r="M63" s="516"/>
      <c r="N63" s="516"/>
      <c r="O63" s="516" t="s">
        <v>934</v>
      </c>
      <c r="P63" s="516"/>
      <c r="Q63" s="516"/>
      <c r="R63" s="516"/>
      <c r="S63" s="516"/>
      <c r="T63" s="516"/>
      <c r="U63" s="516" t="s">
        <v>934</v>
      </c>
      <c r="V63" s="516"/>
      <c r="W63" s="516"/>
      <c r="X63" s="516"/>
      <c r="Y63" s="516"/>
      <c r="Z63" s="516"/>
      <c r="AA63" s="517" t="s">
        <v>934</v>
      </c>
      <c r="AB63" s="517"/>
      <c r="AC63" s="517"/>
      <c r="AD63" s="517"/>
      <c r="AE63" s="517"/>
      <c r="AF63" s="517"/>
    </row>
    <row r="64" spans="1:32" ht="24.75" customHeight="1" thickBot="1" thickTop="1">
      <c r="A64" s="515" t="s">
        <v>1024</v>
      </c>
      <c r="B64" s="515"/>
      <c r="C64" s="515"/>
      <c r="D64" s="515"/>
      <c r="E64" s="515"/>
      <c r="F64" s="515"/>
      <c r="G64" s="515"/>
      <c r="H64" s="515"/>
      <c r="I64" s="515"/>
      <c r="J64" s="515"/>
      <c r="K64" s="516" t="s">
        <v>1025</v>
      </c>
      <c r="L64" s="516"/>
      <c r="M64" s="516"/>
      <c r="N64" s="516"/>
      <c r="O64" s="516" t="s">
        <v>934</v>
      </c>
      <c r="P64" s="516"/>
      <c r="Q64" s="516"/>
      <c r="R64" s="516"/>
      <c r="S64" s="516"/>
      <c r="T64" s="516"/>
      <c r="U64" s="516" t="s">
        <v>934</v>
      </c>
      <c r="V64" s="516"/>
      <c r="W64" s="516"/>
      <c r="X64" s="516"/>
      <c r="Y64" s="516"/>
      <c r="Z64" s="516"/>
      <c r="AA64" s="517" t="s">
        <v>934</v>
      </c>
      <c r="AB64" s="517"/>
      <c r="AC64" s="517"/>
      <c r="AD64" s="517"/>
      <c r="AE64" s="517"/>
      <c r="AF64" s="517"/>
    </row>
    <row r="65" spans="1:32" ht="15" customHeight="1" thickBot="1" thickTop="1">
      <c r="A65" s="515" t="s">
        <v>935</v>
      </c>
      <c r="B65" s="515"/>
      <c r="C65" s="515"/>
      <c r="D65" s="515"/>
      <c r="E65" s="515"/>
      <c r="F65" s="515"/>
      <c r="G65" s="515"/>
      <c r="H65" s="515"/>
      <c r="I65" s="515"/>
      <c r="J65" s="515"/>
      <c r="K65" s="516" t="s">
        <v>1026</v>
      </c>
      <c r="L65" s="516"/>
      <c r="M65" s="516"/>
      <c r="N65" s="516"/>
      <c r="O65" s="516" t="s">
        <v>934</v>
      </c>
      <c r="P65" s="516"/>
      <c r="Q65" s="516"/>
      <c r="R65" s="516"/>
      <c r="S65" s="516"/>
      <c r="T65" s="516"/>
      <c r="U65" s="516" t="s">
        <v>934</v>
      </c>
      <c r="V65" s="516"/>
      <c r="W65" s="516"/>
      <c r="X65" s="516"/>
      <c r="Y65" s="516"/>
      <c r="Z65" s="516"/>
      <c r="AA65" s="517" t="s">
        <v>934</v>
      </c>
      <c r="AB65" s="517"/>
      <c r="AC65" s="517"/>
      <c r="AD65" s="517"/>
      <c r="AE65" s="517"/>
      <c r="AF65" s="517"/>
    </row>
    <row r="66" spans="1:32" ht="24.75" customHeight="1" thickBot="1" thickTop="1">
      <c r="A66" s="515" t="s">
        <v>937</v>
      </c>
      <c r="B66" s="515"/>
      <c r="C66" s="515"/>
      <c r="D66" s="515"/>
      <c r="E66" s="515"/>
      <c r="F66" s="515"/>
      <c r="G66" s="515"/>
      <c r="H66" s="515"/>
      <c r="I66" s="515"/>
      <c r="J66" s="515"/>
      <c r="K66" s="516" t="s">
        <v>1027</v>
      </c>
      <c r="L66" s="516"/>
      <c r="M66" s="516"/>
      <c r="N66" s="516"/>
      <c r="O66" s="516" t="s">
        <v>934</v>
      </c>
      <c r="P66" s="516"/>
      <c r="Q66" s="516"/>
      <c r="R66" s="516"/>
      <c r="S66" s="516"/>
      <c r="T66" s="516"/>
      <c r="U66" s="516" t="s">
        <v>934</v>
      </c>
      <c r="V66" s="516"/>
      <c r="W66" s="516"/>
      <c r="X66" s="516"/>
      <c r="Y66" s="516"/>
      <c r="Z66" s="516"/>
      <c r="AA66" s="517" t="s">
        <v>934</v>
      </c>
      <c r="AB66" s="517"/>
      <c r="AC66" s="517"/>
      <c r="AD66" s="517"/>
      <c r="AE66" s="517"/>
      <c r="AF66" s="517"/>
    </row>
    <row r="67" spans="1:32" ht="15" customHeight="1" thickBot="1" thickTop="1">
      <c r="A67" s="515" t="s">
        <v>939</v>
      </c>
      <c r="B67" s="515"/>
      <c r="C67" s="515"/>
      <c r="D67" s="515"/>
      <c r="E67" s="515"/>
      <c r="F67" s="515"/>
      <c r="G67" s="515"/>
      <c r="H67" s="515"/>
      <c r="I67" s="515"/>
      <c r="J67" s="515"/>
      <c r="K67" s="516" t="s">
        <v>1028</v>
      </c>
      <c r="L67" s="516"/>
      <c r="M67" s="516"/>
      <c r="N67" s="516"/>
      <c r="O67" s="516" t="s">
        <v>934</v>
      </c>
      <c r="P67" s="516"/>
      <c r="Q67" s="516"/>
      <c r="R67" s="516"/>
      <c r="S67" s="516"/>
      <c r="T67" s="516"/>
      <c r="U67" s="516" t="s">
        <v>934</v>
      </c>
      <c r="V67" s="516"/>
      <c r="W67" s="516"/>
      <c r="X67" s="516"/>
      <c r="Y67" s="516"/>
      <c r="Z67" s="516"/>
      <c r="AA67" s="517" t="s">
        <v>934</v>
      </c>
      <c r="AB67" s="517"/>
      <c r="AC67" s="517"/>
      <c r="AD67" s="517"/>
      <c r="AE67" s="517"/>
      <c r="AF67" s="517"/>
    </row>
    <row r="68" spans="1:32" ht="15" customHeight="1" thickBot="1" thickTop="1">
      <c r="A68" s="515" t="s">
        <v>941</v>
      </c>
      <c r="B68" s="515"/>
      <c r="C68" s="515"/>
      <c r="D68" s="515"/>
      <c r="E68" s="515"/>
      <c r="F68" s="515"/>
      <c r="G68" s="515"/>
      <c r="H68" s="515"/>
      <c r="I68" s="515"/>
      <c r="J68" s="515"/>
      <c r="K68" s="516" t="s">
        <v>1029</v>
      </c>
      <c r="L68" s="516"/>
      <c r="M68" s="516"/>
      <c r="N68" s="516"/>
      <c r="O68" s="516" t="s">
        <v>934</v>
      </c>
      <c r="P68" s="516"/>
      <c r="Q68" s="516"/>
      <c r="R68" s="516"/>
      <c r="S68" s="516"/>
      <c r="T68" s="516"/>
      <c r="U68" s="516" t="s">
        <v>934</v>
      </c>
      <c r="V68" s="516"/>
      <c r="W68" s="516"/>
      <c r="X68" s="516"/>
      <c r="Y68" s="516"/>
      <c r="Z68" s="516"/>
      <c r="AA68" s="517" t="s">
        <v>934</v>
      </c>
      <c r="AB68" s="517"/>
      <c r="AC68" s="517"/>
      <c r="AD68" s="517"/>
      <c r="AE68" s="517"/>
      <c r="AF68" s="517"/>
    </row>
    <row r="69" spans="1:32" ht="24.75" customHeight="1" thickBot="1" thickTop="1">
      <c r="A69" s="515" t="s">
        <v>1030</v>
      </c>
      <c r="B69" s="515"/>
      <c r="C69" s="515"/>
      <c r="D69" s="515"/>
      <c r="E69" s="515"/>
      <c r="F69" s="515"/>
      <c r="G69" s="515"/>
      <c r="H69" s="515"/>
      <c r="I69" s="515"/>
      <c r="J69" s="515"/>
      <c r="K69" s="516" t="s">
        <v>1031</v>
      </c>
      <c r="L69" s="516"/>
      <c r="M69" s="516"/>
      <c r="N69" s="516"/>
      <c r="O69" s="516" t="s">
        <v>1032</v>
      </c>
      <c r="P69" s="516"/>
      <c r="Q69" s="516"/>
      <c r="R69" s="516"/>
      <c r="S69" s="516"/>
      <c r="T69" s="516"/>
      <c r="U69" s="516" t="s">
        <v>1033</v>
      </c>
      <c r="V69" s="516"/>
      <c r="W69" s="516"/>
      <c r="X69" s="516"/>
      <c r="Y69" s="516"/>
      <c r="Z69" s="516"/>
      <c r="AA69" s="517" t="s">
        <v>1034</v>
      </c>
      <c r="AB69" s="517"/>
      <c r="AC69" s="517"/>
      <c r="AD69" s="517"/>
      <c r="AE69" s="517"/>
      <c r="AF69" s="517"/>
    </row>
    <row r="70" spans="1:32" ht="24.75" customHeight="1" thickBot="1" thickTop="1">
      <c r="A70" s="515" t="s">
        <v>1035</v>
      </c>
      <c r="B70" s="515"/>
      <c r="C70" s="515"/>
      <c r="D70" s="515"/>
      <c r="E70" s="515"/>
      <c r="F70" s="515"/>
      <c r="G70" s="515"/>
      <c r="H70" s="515"/>
      <c r="I70" s="515"/>
      <c r="J70" s="515"/>
      <c r="K70" s="516" t="s">
        <v>1036</v>
      </c>
      <c r="L70" s="516"/>
      <c r="M70" s="516"/>
      <c r="N70" s="516"/>
      <c r="O70" s="516" t="s">
        <v>1032</v>
      </c>
      <c r="P70" s="516"/>
      <c r="Q70" s="516"/>
      <c r="R70" s="516"/>
      <c r="S70" s="516"/>
      <c r="T70" s="516"/>
      <c r="U70" s="516" t="s">
        <v>1033</v>
      </c>
      <c r="V70" s="516"/>
      <c r="W70" s="516"/>
      <c r="X70" s="516"/>
      <c r="Y70" s="516"/>
      <c r="Z70" s="516"/>
      <c r="AA70" s="517" t="s">
        <v>1034</v>
      </c>
      <c r="AB70" s="517"/>
      <c r="AC70" s="517"/>
      <c r="AD70" s="517"/>
      <c r="AE70" s="517"/>
      <c r="AF70" s="517"/>
    </row>
    <row r="71" spans="1:32" ht="15" customHeight="1" thickBot="1" thickTop="1">
      <c r="A71" s="515" t="s">
        <v>935</v>
      </c>
      <c r="B71" s="515"/>
      <c r="C71" s="515"/>
      <c r="D71" s="515"/>
      <c r="E71" s="515"/>
      <c r="F71" s="515"/>
      <c r="G71" s="515"/>
      <c r="H71" s="515"/>
      <c r="I71" s="515"/>
      <c r="J71" s="515"/>
      <c r="K71" s="516" t="s">
        <v>1037</v>
      </c>
      <c r="L71" s="516"/>
      <c r="M71" s="516"/>
      <c r="N71" s="516"/>
      <c r="O71" s="516" t="s">
        <v>934</v>
      </c>
      <c r="P71" s="516"/>
      <c r="Q71" s="516"/>
      <c r="R71" s="516"/>
      <c r="S71" s="516"/>
      <c r="T71" s="516"/>
      <c r="U71" s="516" t="s">
        <v>934</v>
      </c>
      <c r="V71" s="516"/>
      <c r="W71" s="516"/>
      <c r="X71" s="516"/>
      <c r="Y71" s="516"/>
      <c r="Z71" s="516"/>
      <c r="AA71" s="517" t="s">
        <v>934</v>
      </c>
      <c r="AB71" s="517"/>
      <c r="AC71" s="517"/>
      <c r="AD71" s="517"/>
      <c r="AE71" s="517"/>
      <c r="AF71" s="517"/>
    </row>
    <row r="72" spans="1:32" ht="24.75" customHeight="1" thickBot="1" thickTop="1">
      <c r="A72" s="515" t="s">
        <v>937</v>
      </c>
      <c r="B72" s="515"/>
      <c r="C72" s="515"/>
      <c r="D72" s="515"/>
      <c r="E72" s="515"/>
      <c r="F72" s="515"/>
      <c r="G72" s="515"/>
      <c r="H72" s="515"/>
      <c r="I72" s="515"/>
      <c r="J72" s="515"/>
      <c r="K72" s="516" t="s">
        <v>1038</v>
      </c>
      <c r="L72" s="516"/>
      <c r="M72" s="516"/>
      <c r="N72" s="516"/>
      <c r="O72" s="516" t="s">
        <v>934</v>
      </c>
      <c r="P72" s="516"/>
      <c r="Q72" s="516"/>
      <c r="R72" s="516"/>
      <c r="S72" s="516"/>
      <c r="T72" s="516"/>
      <c r="U72" s="516" t="s">
        <v>934</v>
      </c>
      <c r="V72" s="516"/>
      <c r="W72" s="516"/>
      <c r="X72" s="516"/>
      <c r="Y72" s="516"/>
      <c r="Z72" s="516"/>
      <c r="AA72" s="517" t="s">
        <v>934</v>
      </c>
      <c r="AB72" s="517"/>
      <c r="AC72" s="517"/>
      <c r="AD72" s="517"/>
      <c r="AE72" s="517"/>
      <c r="AF72" s="517"/>
    </row>
    <row r="73" spans="1:32" ht="15" customHeight="1" thickBot="1" thickTop="1">
      <c r="A73" s="515" t="s">
        <v>939</v>
      </c>
      <c r="B73" s="515"/>
      <c r="C73" s="515"/>
      <c r="D73" s="515"/>
      <c r="E73" s="515"/>
      <c r="F73" s="515"/>
      <c r="G73" s="515"/>
      <c r="H73" s="515"/>
      <c r="I73" s="515"/>
      <c r="J73" s="515"/>
      <c r="K73" s="516" t="s">
        <v>1039</v>
      </c>
      <c r="L73" s="516"/>
      <c r="M73" s="516"/>
      <c r="N73" s="516"/>
      <c r="O73" s="516" t="s">
        <v>1032</v>
      </c>
      <c r="P73" s="516"/>
      <c r="Q73" s="516"/>
      <c r="R73" s="516"/>
      <c r="S73" s="516"/>
      <c r="T73" s="516"/>
      <c r="U73" s="516" t="s">
        <v>1033</v>
      </c>
      <c r="V73" s="516"/>
      <c r="W73" s="516"/>
      <c r="X73" s="516"/>
      <c r="Y73" s="516"/>
      <c r="Z73" s="516"/>
      <c r="AA73" s="517" t="s">
        <v>1034</v>
      </c>
      <c r="AB73" s="517"/>
      <c r="AC73" s="517"/>
      <c r="AD73" s="517"/>
      <c r="AE73" s="517"/>
      <c r="AF73" s="517"/>
    </row>
    <row r="74" spans="1:32" ht="15" customHeight="1" thickBot="1" thickTop="1">
      <c r="A74" s="515" t="s">
        <v>941</v>
      </c>
      <c r="B74" s="515"/>
      <c r="C74" s="515"/>
      <c r="D74" s="515"/>
      <c r="E74" s="515"/>
      <c r="F74" s="515"/>
      <c r="G74" s="515"/>
      <c r="H74" s="515"/>
      <c r="I74" s="515"/>
      <c r="J74" s="515"/>
      <c r="K74" s="516" t="s">
        <v>1040</v>
      </c>
      <c r="L74" s="516"/>
      <c r="M74" s="516"/>
      <c r="N74" s="516"/>
      <c r="O74" s="516" t="s">
        <v>934</v>
      </c>
      <c r="P74" s="516"/>
      <c r="Q74" s="516"/>
      <c r="R74" s="516"/>
      <c r="S74" s="516"/>
      <c r="T74" s="516"/>
      <c r="U74" s="516" t="s">
        <v>934</v>
      </c>
      <c r="V74" s="516"/>
      <c r="W74" s="516"/>
      <c r="X74" s="516"/>
      <c r="Y74" s="516"/>
      <c r="Z74" s="516"/>
      <c r="AA74" s="517" t="s">
        <v>934</v>
      </c>
      <c r="AB74" s="517"/>
      <c r="AC74" s="517"/>
      <c r="AD74" s="517"/>
      <c r="AE74" s="517"/>
      <c r="AF74" s="517"/>
    </row>
    <row r="75" spans="1:32" ht="24.75" customHeight="1" thickBot="1" thickTop="1">
      <c r="A75" s="515" t="s">
        <v>1041</v>
      </c>
      <c r="B75" s="515"/>
      <c r="C75" s="515"/>
      <c r="D75" s="515"/>
      <c r="E75" s="515"/>
      <c r="F75" s="515"/>
      <c r="G75" s="515"/>
      <c r="H75" s="515"/>
      <c r="I75" s="515"/>
      <c r="J75" s="515"/>
      <c r="K75" s="516" t="s">
        <v>1042</v>
      </c>
      <c r="L75" s="516"/>
      <c r="M75" s="516"/>
      <c r="N75" s="516"/>
      <c r="O75" s="516" t="s">
        <v>934</v>
      </c>
      <c r="P75" s="516"/>
      <c r="Q75" s="516"/>
      <c r="R75" s="516"/>
      <c r="S75" s="516"/>
      <c r="T75" s="516"/>
      <c r="U75" s="516" t="s">
        <v>934</v>
      </c>
      <c r="V75" s="516"/>
      <c r="W75" s="516"/>
      <c r="X75" s="516"/>
      <c r="Y75" s="516"/>
      <c r="Z75" s="516"/>
      <c r="AA75" s="517" t="s">
        <v>934</v>
      </c>
      <c r="AB75" s="517"/>
      <c r="AC75" s="517"/>
      <c r="AD75" s="517"/>
      <c r="AE75" s="517"/>
      <c r="AF75" s="517"/>
    </row>
    <row r="76" spans="1:32" ht="15" customHeight="1" thickBot="1" thickTop="1">
      <c r="A76" s="515" t="s">
        <v>935</v>
      </c>
      <c r="B76" s="515"/>
      <c r="C76" s="515"/>
      <c r="D76" s="515"/>
      <c r="E76" s="515"/>
      <c r="F76" s="515"/>
      <c r="G76" s="515"/>
      <c r="H76" s="515"/>
      <c r="I76" s="515"/>
      <c r="J76" s="515"/>
      <c r="K76" s="516" t="s">
        <v>1043</v>
      </c>
      <c r="L76" s="516"/>
      <c r="M76" s="516"/>
      <c r="N76" s="516"/>
      <c r="O76" s="516" t="s">
        <v>934</v>
      </c>
      <c r="P76" s="516"/>
      <c r="Q76" s="516"/>
      <c r="R76" s="516"/>
      <c r="S76" s="516"/>
      <c r="T76" s="516"/>
      <c r="U76" s="516" t="s">
        <v>934</v>
      </c>
      <c r="V76" s="516"/>
      <c r="W76" s="516"/>
      <c r="X76" s="516"/>
      <c r="Y76" s="516"/>
      <c r="Z76" s="516"/>
      <c r="AA76" s="517" t="s">
        <v>934</v>
      </c>
      <c r="AB76" s="517"/>
      <c r="AC76" s="517"/>
      <c r="AD76" s="517"/>
      <c r="AE76" s="517"/>
      <c r="AF76" s="517"/>
    </row>
    <row r="77" spans="1:32" ht="24.75" customHeight="1" thickBot="1" thickTop="1">
      <c r="A77" s="515" t="s">
        <v>937</v>
      </c>
      <c r="B77" s="515"/>
      <c r="C77" s="515"/>
      <c r="D77" s="515"/>
      <c r="E77" s="515"/>
      <c r="F77" s="515"/>
      <c r="G77" s="515"/>
      <c r="H77" s="515"/>
      <c r="I77" s="515"/>
      <c r="J77" s="515"/>
      <c r="K77" s="516" t="s">
        <v>1044</v>
      </c>
      <c r="L77" s="516"/>
      <c r="M77" s="516"/>
      <c r="N77" s="516"/>
      <c r="O77" s="516" t="s">
        <v>934</v>
      </c>
      <c r="P77" s="516"/>
      <c r="Q77" s="516"/>
      <c r="R77" s="516"/>
      <c r="S77" s="516"/>
      <c r="T77" s="516"/>
      <c r="U77" s="516" t="s">
        <v>934</v>
      </c>
      <c r="V77" s="516"/>
      <c r="W77" s="516"/>
      <c r="X77" s="516"/>
      <c r="Y77" s="516"/>
      <c r="Z77" s="516"/>
      <c r="AA77" s="517" t="s">
        <v>934</v>
      </c>
      <c r="AB77" s="517"/>
      <c r="AC77" s="517"/>
      <c r="AD77" s="517"/>
      <c r="AE77" s="517"/>
      <c r="AF77" s="517"/>
    </row>
    <row r="78" spans="1:32" ht="15" customHeight="1" thickBot="1" thickTop="1">
      <c r="A78" s="515" t="s">
        <v>939</v>
      </c>
      <c r="B78" s="515"/>
      <c r="C78" s="515"/>
      <c r="D78" s="515"/>
      <c r="E78" s="515"/>
      <c r="F78" s="515"/>
      <c r="G78" s="515"/>
      <c r="H78" s="515"/>
      <c r="I78" s="515"/>
      <c r="J78" s="515"/>
      <c r="K78" s="516" t="s">
        <v>1045</v>
      </c>
      <c r="L78" s="516"/>
      <c r="M78" s="516"/>
      <c r="N78" s="516"/>
      <c r="O78" s="516" t="s">
        <v>934</v>
      </c>
      <c r="P78" s="516"/>
      <c r="Q78" s="516"/>
      <c r="R78" s="516"/>
      <c r="S78" s="516"/>
      <c r="T78" s="516"/>
      <c r="U78" s="516" t="s">
        <v>934</v>
      </c>
      <c r="V78" s="516"/>
      <c r="W78" s="516"/>
      <c r="X78" s="516"/>
      <c r="Y78" s="516"/>
      <c r="Z78" s="516"/>
      <c r="AA78" s="517" t="s">
        <v>934</v>
      </c>
      <c r="AB78" s="517"/>
      <c r="AC78" s="517"/>
      <c r="AD78" s="517"/>
      <c r="AE78" s="517"/>
      <c r="AF78" s="517"/>
    </row>
    <row r="79" spans="1:32" ht="15" customHeight="1" thickBot="1" thickTop="1">
      <c r="A79" s="515" t="s">
        <v>941</v>
      </c>
      <c r="B79" s="515"/>
      <c r="C79" s="515"/>
      <c r="D79" s="515"/>
      <c r="E79" s="515"/>
      <c r="F79" s="515"/>
      <c r="G79" s="515"/>
      <c r="H79" s="515"/>
      <c r="I79" s="515"/>
      <c r="J79" s="515"/>
      <c r="K79" s="516" t="s">
        <v>1046</v>
      </c>
      <c r="L79" s="516"/>
      <c r="M79" s="516"/>
      <c r="N79" s="516"/>
      <c r="O79" s="516" t="s">
        <v>934</v>
      </c>
      <c r="P79" s="516"/>
      <c r="Q79" s="516"/>
      <c r="R79" s="516"/>
      <c r="S79" s="516"/>
      <c r="T79" s="516"/>
      <c r="U79" s="516" t="s">
        <v>934</v>
      </c>
      <c r="V79" s="516"/>
      <c r="W79" s="516"/>
      <c r="X79" s="516"/>
      <c r="Y79" s="516"/>
      <c r="Z79" s="516"/>
      <c r="AA79" s="517" t="s">
        <v>934</v>
      </c>
      <c r="AB79" s="517"/>
      <c r="AC79" s="517"/>
      <c r="AD79" s="517"/>
      <c r="AE79" s="517"/>
      <c r="AF79" s="517"/>
    </row>
    <row r="80" spans="1:32" ht="24.75" customHeight="1" thickBot="1" thickTop="1">
      <c r="A80" s="515" t="s">
        <v>1047</v>
      </c>
      <c r="B80" s="515"/>
      <c r="C80" s="515"/>
      <c r="D80" s="515"/>
      <c r="E80" s="515"/>
      <c r="F80" s="515"/>
      <c r="G80" s="515"/>
      <c r="H80" s="515"/>
      <c r="I80" s="515"/>
      <c r="J80" s="515"/>
      <c r="K80" s="516" t="s">
        <v>174</v>
      </c>
      <c r="L80" s="516"/>
      <c r="M80" s="516"/>
      <c r="N80" s="516"/>
      <c r="O80" s="516" t="s">
        <v>1048</v>
      </c>
      <c r="P80" s="516"/>
      <c r="Q80" s="516"/>
      <c r="R80" s="516"/>
      <c r="S80" s="516"/>
      <c r="T80" s="516"/>
      <c r="U80" s="516" t="s">
        <v>1049</v>
      </c>
      <c r="V80" s="516"/>
      <c r="W80" s="516"/>
      <c r="X80" s="516"/>
      <c r="Y80" s="516"/>
      <c r="Z80" s="516"/>
      <c r="AA80" s="517" t="s">
        <v>1050</v>
      </c>
      <c r="AB80" s="517"/>
      <c r="AC80" s="517"/>
      <c r="AD80" s="517"/>
      <c r="AE80" s="517"/>
      <c r="AF80" s="517"/>
    </row>
    <row r="81" spans="1:32" ht="15" customHeight="1" thickBot="1" thickTop="1">
      <c r="A81" s="515" t="s">
        <v>1051</v>
      </c>
      <c r="B81" s="515"/>
      <c r="C81" s="515"/>
      <c r="D81" s="515"/>
      <c r="E81" s="515"/>
      <c r="F81" s="515"/>
      <c r="G81" s="515"/>
      <c r="H81" s="515"/>
      <c r="I81" s="515"/>
      <c r="J81" s="515"/>
      <c r="K81" s="516" t="s">
        <v>1052</v>
      </c>
      <c r="L81" s="516"/>
      <c r="M81" s="516"/>
      <c r="N81" s="516"/>
      <c r="O81" s="516" t="s">
        <v>1048</v>
      </c>
      <c r="P81" s="516"/>
      <c r="Q81" s="516"/>
      <c r="R81" s="516"/>
      <c r="S81" s="516"/>
      <c r="T81" s="516"/>
      <c r="U81" s="516" t="s">
        <v>1049</v>
      </c>
      <c r="V81" s="516"/>
      <c r="W81" s="516"/>
      <c r="X81" s="516"/>
      <c r="Y81" s="516"/>
      <c r="Z81" s="516"/>
      <c r="AA81" s="517" t="s">
        <v>1050</v>
      </c>
      <c r="AB81" s="517"/>
      <c r="AC81" s="517"/>
      <c r="AD81" s="517"/>
      <c r="AE81" s="517"/>
      <c r="AF81" s="517"/>
    </row>
    <row r="82" spans="1:32" ht="15" customHeight="1" thickBot="1" thickTop="1">
      <c r="A82" s="515" t="s">
        <v>1053</v>
      </c>
      <c r="B82" s="515"/>
      <c r="C82" s="515"/>
      <c r="D82" s="515"/>
      <c r="E82" s="515"/>
      <c r="F82" s="515"/>
      <c r="G82" s="515"/>
      <c r="H82" s="515"/>
      <c r="I82" s="515"/>
      <c r="J82" s="515"/>
      <c r="K82" s="516" t="s">
        <v>1054</v>
      </c>
      <c r="L82" s="516"/>
      <c r="M82" s="516"/>
      <c r="N82" s="516"/>
      <c r="O82" s="516" t="s">
        <v>934</v>
      </c>
      <c r="P82" s="516"/>
      <c r="Q82" s="516"/>
      <c r="R82" s="516"/>
      <c r="S82" s="516"/>
      <c r="T82" s="516"/>
      <c r="U82" s="516" t="s">
        <v>934</v>
      </c>
      <c r="V82" s="516"/>
      <c r="W82" s="516"/>
      <c r="X82" s="516"/>
      <c r="Y82" s="516"/>
      <c r="Z82" s="516"/>
      <c r="AA82" s="517" t="s">
        <v>934</v>
      </c>
      <c r="AB82" s="517"/>
      <c r="AC82" s="517"/>
      <c r="AD82" s="517"/>
      <c r="AE82" s="517"/>
      <c r="AF82" s="517"/>
    </row>
    <row r="83" spans="1:32" ht="15" customHeight="1" thickBot="1" thickTop="1">
      <c r="A83" s="515" t="s">
        <v>1055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6" t="s">
        <v>175</v>
      </c>
      <c r="L83" s="516"/>
      <c r="M83" s="516"/>
      <c r="N83" s="516"/>
      <c r="O83" s="516" t="s">
        <v>1056</v>
      </c>
      <c r="P83" s="516"/>
      <c r="Q83" s="516"/>
      <c r="R83" s="516"/>
      <c r="S83" s="516"/>
      <c r="T83" s="516"/>
      <c r="U83" s="516" t="s">
        <v>1057</v>
      </c>
      <c r="V83" s="516"/>
      <c r="W83" s="516"/>
      <c r="X83" s="516"/>
      <c r="Y83" s="516"/>
      <c r="Z83" s="516"/>
      <c r="AA83" s="517" t="s">
        <v>1058</v>
      </c>
      <c r="AB83" s="517"/>
      <c r="AC83" s="517"/>
      <c r="AD83" s="517"/>
      <c r="AE83" s="517"/>
      <c r="AF83" s="517"/>
    </row>
    <row r="84" spans="1:32" ht="15" customHeight="1" thickBot="1" thickTop="1">
      <c r="A84" s="515" t="s">
        <v>1059</v>
      </c>
      <c r="B84" s="515"/>
      <c r="C84" s="515"/>
      <c r="D84" s="515"/>
      <c r="E84" s="515"/>
      <c r="F84" s="515"/>
      <c r="G84" s="515"/>
      <c r="H84" s="515"/>
      <c r="I84" s="515"/>
      <c r="J84" s="515"/>
      <c r="K84" s="516" t="s">
        <v>1060</v>
      </c>
      <c r="L84" s="516"/>
      <c r="M84" s="516"/>
      <c r="N84" s="516"/>
      <c r="O84" s="516" t="s">
        <v>934</v>
      </c>
      <c r="P84" s="516"/>
      <c r="Q84" s="516"/>
      <c r="R84" s="516"/>
      <c r="S84" s="516"/>
      <c r="T84" s="516"/>
      <c r="U84" s="516" t="s">
        <v>934</v>
      </c>
      <c r="V84" s="516"/>
      <c r="W84" s="516"/>
      <c r="X84" s="516"/>
      <c r="Y84" s="516"/>
      <c r="Z84" s="516"/>
      <c r="AA84" s="517" t="s">
        <v>934</v>
      </c>
      <c r="AB84" s="517"/>
      <c r="AC84" s="517"/>
      <c r="AD84" s="517"/>
      <c r="AE84" s="517"/>
      <c r="AF84" s="517"/>
    </row>
    <row r="85" spans="1:32" ht="15" customHeight="1" thickBot="1" thickTop="1">
      <c r="A85" s="515" t="s">
        <v>1061</v>
      </c>
      <c r="B85" s="515"/>
      <c r="C85" s="515"/>
      <c r="D85" s="515"/>
      <c r="E85" s="515"/>
      <c r="F85" s="515"/>
      <c r="G85" s="515"/>
      <c r="H85" s="515"/>
      <c r="I85" s="515"/>
      <c r="J85" s="515"/>
      <c r="K85" s="516" t="s">
        <v>1062</v>
      </c>
      <c r="L85" s="516"/>
      <c r="M85" s="516"/>
      <c r="N85" s="516"/>
      <c r="O85" s="516" t="s">
        <v>1063</v>
      </c>
      <c r="P85" s="516"/>
      <c r="Q85" s="516"/>
      <c r="R85" s="516"/>
      <c r="S85" s="516"/>
      <c r="T85" s="516"/>
      <c r="U85" s="516" t="s">
        <v>1064</v>
      </c>
      <c r="V85" s="516"/>
      <c r="W85" s="516"/>
      <c r="X85" s="516"/>
      <c r="Y85" s="516"/>
      <c r="Z85" s="516"/>
      <c r="AA85" s="517" t="s">
        <v>1065</v>
      </c>
      <c r="AB85" s="517"/>
      <c r="AC85" s="517"/>
      <c r="AD85" s="517"/>
      <c r="AE85" s="517"/>
      <c r="AF85" s="517"/>
    </row>
    <row r="86" spans="1:32" ht="15" customHeight="1" thickBot="1" thickTop="1">
      <c r="A86" s="515" t="s">
        <v>1066</v>
      </c>
      <c r="B86" s="515"/>
      <c r="C86" s="515"/>
      <c r="D86" s="515"/>
      <c r="E86" s="515"/>
      <c r="F86" s="515"/>
      <c r="G86" s="515"/>
      <c r="H86" s="515"/>
      <c r="I86" s="515"/>
      <c r="J86" s="515"/>
      <c r="K86" s="516" t="s">
        <v>1067</v>
      </c>
      <c r="L86" s="516"/>
      <c r="M86" s="516"/>
      <c r="N86" s="516"/>
      <c r="O86" s="516" t="s">
        <v>1068</v>
      </c>
      <c r="P86" s="516"/>
      <c r="Q86" s="516"/>
      <c r="R86" s="516"/>
      <c r="S86" s="516"/>
      <c r="T86" s="516"/>
      <c r="U86" s="516" t="s">
        <v>1069</v>
      </c>
      <c r="V86" s="516"/>
      <c r="W86" s="516"/>
      <c r="X86" s="516"/>
      <c r="Y86" s="516"/>
      <c r="Z86" s="516"/>
      <c r="AA86" s="517" t="s">
        <v>1070</v>
      </c>
      <c r="AB86" s="517"/>
      <c r="AC86" s="517"/>
      <c r="AD86" s="517"/>
      <c r="AE86" s="517"/>
      <c r="AF86" s="517"/>
    </row>
    <row r="87" spans="1:32" ht="15" customHeight="1" thickBot="1" thickTop="1">
      <c r="A87" s="515" t="s">
        <v>1071</v>
      </c>
      <c r="B87" s="515"/>
      <c r="C87" s="515"/>
      <c r="D87" s="515"/>
      <c r="E87" s="515"/>
      <c r="F87" s="515"/>
      <c r="G87" s="515"/>
      <c r="H87" s="515"/>
      <c r="I87" s="515"/>
      <c r="J87" s="515"/>
      <c r="K87" s="516" t="s">
        <v>1072</v>
      </c>
      <c r="L87" s="516"/>
      <c r="M87" s="516"/>
      <c r="N87" s="516"/>
      <c r="O87" s="516" t="s">
        <v>934</v>
      </c>
      <c r="P87" s="516"/>
      <c r="Q87" s="516"/>
      <c r="R87" s="516"/>
      <c r="S87" s="516"/>
      <c r="T87" s="516"/>
      <c r="U87" s="516" t="s">
        <v>934</v>
      </c>
      <c r="V87" s="516"/>
      <c r="W87" s="516"/>
      <c r="X87" s="516"/>
      <c r="Y87" s="516"/>
      <c r="Z87" s="516"/>
      <c r="AA87" s="517" t="s">
        <v>934</v>
      </c>
      <c r="AB87" s="517"/>
      <c r="AC87" s="517"/>
      <c r="AD87" s="517"/>
      <c r="AE87" s="517"/>
      <c r="AF87" s="517"/>
    </row>
    <row r="88" spans="1:32" ht="15" customHeight="1" thickBot="1" thickTop="1">
      <c r="A88" s="515" t="s">
        <v>1073</v>
      </c>
      <c r="B88" s="515"/>
      <c r="C88" s="515"/>
      <c r="D88" s="515"/>
      <c r="E88" s="515"/>
      <c r="F88" s="515"/>
      <c r="G88" s="515"/>
      <c r="H88" s="515"/>
      <c r="I88" s="515"/>
      <c r="J88" s="515"/>
      <c r="K88" s="516" t="s">
        <v>310</v>
      </c>
      <c r="L88" s="516"/>
      <c r="M88" s="516"/>
      <c r="N88" s="516"/>
      <c r="O88" s="516" t="s">
        <v>1074</v>
      </c>
      <c r="P88" s="516"/>
      <c r="Q88" s="516"/>
      <c r="R88" s="516"/>
      <c r="S88" s="516"/>
      <c r="T88" s="516"/>
      <c r="U88" s="516" t="s">
        <v>1075</v>
      </c>
      <c r="V88" s="516"/>
      <c r="W88" s="516"/>
      <c r="X88" s="516"/>
      <c r="Y88" s="516"/>
      <c r="Z88" s="516"/>
      <c r="AA88" s="517" t="s">
        <v>1076</v>
      </c>
      <c r="AB88" s="517"/>
      <c r="AC88" s="517"/>
      <c r="AD88" s="517"/>
      <c r="AE88" s="517"/>
      <c r="AF88" s="517"/>
    </row>
    <row r="89" spans="1:32" ht="15" customHeight="1" thickBot="1" thickTop="1">
      <c r="A89" s="515" t="s">
        <v>1077</v>
      </c>
      <c r="B89" s="515"/>
      <c r="C89" s="515"/>
      <c r="D89" s="515"/>
      <c r="E89" s="515"/>
      <c r="F89" s="515"/>
      <c r="G89" s="515"/>
      <c r="H89" s="515"/>
      <c r="I89" s="515"/>
      <c r="J89" s="515"/>
      <c r="K89" s="516" t="s">
        <v>1078</v>
      </c>
      <c r="L89" s="516"/>
      <c r="M89" s="516"/>
      <c r="N89" s="516"/>
      <c r="O89" s="516" t="s">
        <v>1079</v>
      </c>
      <c r="P89" s="516"/>
      <c r="Q89" s="516"/>
      <c r="R89" s="516"/>
      <c r="S89" s="516"/>
      <c r="T89" s="516"/>
      <c r="U89" s="516" t="s">
        <v>1080</v>
      </c>
      <c r="V89" s="516"/>
      <c r="W89" s="516"/>
      <c r="X89" s="516"/>
      <c r="Y89" s="516"/>
      <c r="Z89" s="516"/>
      <c r="AA89" s="517" t="s">
        <v>1081</v>
      </c>
      <c r="AB89" s="517"/>
      <c r="AC89" s="517"/>
      <c r="AD89" s="517"/>
      <c r="AE89" s="517"/>
      <c r="AF89" s="517"/>
    </row>
    <row r="90" spans="1:32" ht="24.75" customHeight="1" thickBot="1" thickTop="1">
      <c r="A90" s="515" t="s">
        <v>1082</v>
      </c>
      <c r="B90" s="515"/>
      <c r="C90" s="515"/>
      <c r="D90" s="515"/>
      <c r="E90" s="515"/>
      <c r="F90" s="515"/>
      <c r="G90" s="515"/>
      <c r="H90" s="515"/>
      <c r="I90" s="515"/>
      <c r="J90" s="515"/>
      <c r="K90" s="516" t="s">
        <v>1083</v>
      </c>
      <c r="L90" s="516"/>
      <c r="M90" s="516"/>
      <c r="N90" s="516"/>
      <c r="O90" s="516" t="s">
        <v>934</v>
      </c>
      <c r="P90" s="516"/>
      <c r="Q90" s="516"/>
      <c r="R90" s="516"/>
      <c r="S90" s="516"/>
      <c r="T90" s="516"/>
      <c r="U90" s="516" t="s">
        <v>934</v>
      </c>
      <c r="V90" s="516"/>
      <c r="W90" s="516"/>
      <c r="X90" s="516"/>
      <c r="Y90" s="516"/>
      <c r="Z90" s="516"/>
      <c r="AA90" s="517" t="s">
        <v>934</v>
      </c>
      <c r="AB90" s="517"/>
      <c r="AC90" s="517"/>
      <c r="AD90" s="517"/>
      <c r="AE90" s="517"/>
      <c r="AF90" s="517"/>
    </row>
    <row r="91" spans="1:32" ht="15" customHeight="1" thickBot="1" thickTop="1">
      <c r="A91" s="515" t="s">
        <v>1084</v>
      </c>
      <c r="B91" s="515"/>
      <c r="C91" s="515"/>
      <c r="D91" s="515"/>
      <c r="E91" s="515"/>
      <c r="F91" s="515"/>
      <c r="G91" s="515"/>
      <c r="H91" s="515"/>
      <c r="I91" s="515"/>
      <c r="J91" s="515"/>
      <c r="K91" s="516" t="s">
        <v>1085</v>
      </c>
      <c r="L91" s="516"/>
      <c r="M91" s="516"/>
      <c r="N91" s="516"/>
      <c r="O91" s="516" t="s">
        <v>1086</v>
      </c>
      <c r="P91" s="516"/>
      <c r="Q91" s="516"/>
      <c r="R91" s="516"/>
      <c r="S91" s="516"/>
      <c r="T91" s="516"/>
      <c r="U91" s="516" t="s">
        <v>1087</v>
      </c>
      <c r="V91" s="516"/>
      <c r="W91" s="516"/>
      <c r="X91" s="516"/>
      <c r="Y91" s="516"/>
      <c r="Z91" s="516"/>
      <c r="AA91" s="517" t="s">
        <v>1088</v>
      </c>
      <c r="AB91" s="517"/>
      <c r="AC91" s="517"/>
      <c r="AD91" s="517"/>
      <c r="AE91" s="517"/>
      <c r="AF91" s="517"/>
    </row>
    <row r="92" spans="1:32" ht="24.75" customHeight="1" thickBot="1" thickTop="1">
      <c r="A92" s="515" t="s">
        <v>1089</v>
      </c>
      <c r="B92" s="515"/>
      <c r="C92" s="515"/>
      <c r="D92" s="515"/>
      <c r="E92" s="515"/>
      <c r="F92" s="515"/>
      <c r="G92" s="515"/>
      <c r="H92" s="515"/>
      <c r="I92" s="515"/>
      <c r="J92" s="515"/>
      <c r="K92" s="516" t="s">
        <v>1090</v>
      </c>
      <c r="L92" s="516"/>
      <c r="M92" s="516"/>
      <c r="N92" s="516"/>
      <c r="O92" s="516" t="s">
        <v>1091</v>
      </c>
      <c r="P92" s="516"/>
      <c r="Q92" s="516"/>
      <c r="R92" s="516"/>
      <c r="S92" s="516"/>
      <c r="T92" s="516"/>
      <c r="U92" s="516" t="s">
        <v>934</v>
      </c>
      <c r="V92" s="516"/>
      <c r="W92" s="516"/>
      <c r="X92" s="516"/>
      <c r="Y92" s="516"/>
      <c r="Z92" s="516"/>
      <c r="AA92" s="517" t="s">
        <v>934</v>
      </c>
      <c r="AB92" s="517"/>
      <c r="AC92" s="517"/>
      <c r="AD92" s="517"/>
      <c r="AE92" s="517"/>
      <c r="AF92" s="517"/>
    </row>
    <row r="93" spans="1:32" ht="15" customHeight="1" thickBot="1" thickTop="1">
      <c r="A93" s="515" t="s">
        <v>1092</v>
      </c>
      <c r="B93" s="515"/>
      <c r="C93" s="515"/>
      <c r="D93" s="515"/>
      <c r="E93" s="515"/>
      <c r="F93" s="515"/>
      <c r="G93" s="515"/>
      <c r="H93" s="515"/>
      <c r="I93" s="515"/>
      <c r="J93" s="515"/>
      <c r="K93" s="516" t="s">
        <v>178</v>
      </c>
      <c r="L93" s="516"/>
      <c r="M93" s="516"/>
      <c r="N93" s="516"/>
      <c r="O93" s="516" t="s">
        <v>1093</v>
      </c>
      <c r="P93" s="516"/>
      <c r="Q93" s="516"/>
      <c r="R93" s="516"/>
      <c r="S93" s="516"/>
      <c r="T93" s="516"/>
      <c r="U93" s="516" t="s">
        <v>1094</v>
      </c>
      <c r="V93" s="516"/>
      <c r="W93" s="516"/>
      <c r="X93" s="516"/>
      <c r="Y93" s="516"/>
      <c r="Z93" s="516"/>
      <c r="AA93" s="517" t="s">
        <v>1095</v>
      </c>
      <c r="AB93" s="517"/>
      <c r="AC93" s="517"/>
      <c r="AD93" s="517"/>
      <c r="AE93" s="517"/>
      <c r="AF93" s="517"/>
    </row>
    <row r="94" spans="1:32" ht="15" customHeight="1" thickBot="1" thickTop="1">
      <c r="A94" s="515" t="s">
        <v>1096</v>
      </c>
      <c r="B94" s="515"/>
      <c r="C94" s="515"/>
      <c r="D94" s="515"/>
      <c r="E94" s="515"/>
      <c r="F94" s="515"/>
      <c r="G94" s="515"/>
      <c r="H94" s="515"/>
      <c r="I94" s="515"/>
      <c r="J94" s="515"/>
      <c r="K94" s="516" t="s">
        <v>1097</v>
      </c>
      <c r="L94" s="516"/>
      <c r="M94" s="516"/>
      <c r="N94" s="516"/>
      <c r="O94" s="516" t="s">
        <v>1098</v>
      </c>
      <c r="P94" s="516"/>
      <c r="Q94" s="516"/>
      <c r="R94" s="516"/>
      <c r="S94" s="516"/>
      <c r="T94" s="516"/>
      <c r="U94" s="516" t="s">
        <v>1099</v>
      </c>
      <c r="V94" s="516"/>
      <c r="W94" s="516"/>
      <c r="X94" s="516"/>
      <c r="Y94" s="516"/>
      <c r="Z94" s="516"/>
      <c r="AA94" s="517" t="s">
        <v>1100</v>
      </c>
      <c r="AB94" s="517"/>
      <c r="AC94" s="517"/>
      <c r="AD94" s="517"/>
      <c r="AE94" s="517"/>
      <c r="AF94" s="517"/>
    </row>
    <row r="95" spans="1:32" ht="15" customHeight="1" thickBot="1" thickTop="1">
      <c r="A95" s="515" t="s">
        <v>922</v>
      </c>
      <c r="B95" s="515"/>
      <c r="C95" s="515"/>
      <c r="D95" s="515"/>
      <c r="E95" s="515"/>
      <c r="F95" s="515"/>
      <c r="G95" s="515"/>
      <c r="H95" s="515"/>
      <c r="I95" s="515"/>
      <c r="J95" s="515"/>
      <c r="K95" s="516" t="s">
        <v>922</v>
      </c>
      <c r="L95" s="516"/>
      <c r="M95" s="516"/>
      <c r="N95" s="516"/>
      <c r="O95" s="516" t="s">
        <v>922</v>
      </c>
      <c r="P95" s="516"/>
      <c r="Q95" s="516"/>
      <c r="R95" s="516"/>
      <c r="S95" s="516"/>
      <c r="T95" s="516"/>
      <c r="U95" s="516" t="s">
        <v>922</v>
      </c>
      <c r="V95" s="516"/>
      <c r="W95" s="516"/>
      <c r="X95" s="516"/>
      <c r="Y95" s="516"/>
      <c r="Z95" s="516"/>
      <c r="AA95" s="517" t="s">
        <v>922</v>
      </c>
      <c r="AB95" s="517"/>
      <c r="AC95" s="517"/>
      <c r="AD95" s="517"/>
      <c r="AE95" s="517"/>
      <c r="AF95" s="517"/>
    </row>
    <row r="96" spans="1:32" ht="15" customHeight="1" thickBot="1" thickTop="1">
      <c r="A96" s="515" t="s">
        <v>1101</v>
      </c>
      <c r="B96" s="515"/>
      <c r="C96" s="515"/>
      <c r="D96" s="515"/>
      <c r="E96" s="515"/>
      <c r="F96" s="515"/>
      <c r="G96" s="515"/>
      <c r="H96" s="515"/>
      <c r="I96" s="515"/>
      <c r="J96" s="515"/>
      <c r="K96" s="516" t="s">
        <v>922</v>
      </c>
      <c r="L96" s="516"/>
      <c r="M96" s="516"/>
      <c r="N96" s="516"/>
      <c r="O96" s="516" t="s">
        <v>922</v>
      </c>
      <c r="P96" s="516"/>
      <c r="Q96" s="516"/>
      <c r="R96" s="516"/>
      <c r="S96" s="516"/>
      <c r="T96" s="516"/>
      <c r="U96" s="516" t="s">
        <v>922</v>
      </c>
      <c r="V96" s="516"/>
      <c r="W96" s="516"/>
      <c r="X96" s="516"/>
      <c r="Y96" s="516"/>
      <c r="Z96" s="516"/>
      <c r="AA96" s="517" t="s">
        <v>922</v>
      </c>
      <c r="AB96" s="517"/>
      <c r="AC96" s="517"/>
      <c r="AD96" s="517"/>
      <c r="AE96" s="517"/>
      <c r="AF96" s="517"/>
    </row>
    <row r="97" spans="1:32" ht="15" customHeight="1" thickBot="1" thickTop="1">
      <c r="A97" s="515" t="s">
        <v>1102</v>
      </c>
      <c r="B97" s="515"/>
      <c r="C97" s="515"/>
      <c r="D97" s="515"/>
      <c r="E97" s="515"/>
      <c r="F97" s="515"/>
      <c r="G97" s="515"/>
      <c r="H97" s="515"/>
      <c r="I97" s="515"/>
      <c r="J97" s="515"/>
      <c r="K97" s="516" t="s">
        <v>892</v>
      </c>
      <c r="L97" s="516"/>
      <c r="M97" s="516"/>
      <c r="N97" s="516"/>
      <c r="O97" s="516" t="s">
        <v>1103</v>
      </c>
      <c r="P97" s="516"/>
      <c r="Q97" s="516"/>
      <c r="R97" s="516"/>
      <c r="S97" s="516"/>
      <c r="T97" s="516"/>
      <c r="U97" s="516" t="s">
        <v>1104</v>
      </c>
      <c r="V97" s="516"/>
      <c r="W97" s="516"/>
      <c r="X97" s="516"/>
      <c r="Y97" s="516"/>
      <c r="Z97" s="516"/>
      <c r="AA97" s="517" t="s">
        <v>1105</v>
      </c>
      <c r="AB97" s="517"/>
      <c r="AC97" s="517"/>
      <c r="AD97" s="517"/>
      <c r="AE97" s="517"/>
      <c r="AF97" s="517"/>
    </row>
    <row r="98" spans="1:32" ht="15" customHeight="1" thickBot="1" thickTop="1">
      <c r="A98" s="515" t="s">
        <v>1106</v>
      </c>
      <c r="B98" s="515"/>
      <c r="C98" s="515"/>
      <c r="D98" s="515"/>
      <c r="E98" s="515"/>
      <c r="F98" s="515"/>
      <c r="G98" s="515"/>
      <c r="H98" s="515"/>
      <c r="I98" s="515"/>
      <c r="J98" s="515"/>
      <c r="K98" s="516" t="s">
        <v>1107</v>
      </c>
      <c r="L98" s="516"/>
      <c r="M98" s="516"/>
      <c r="N98" s="516"/>
      <c r="O98" s="516" t="s">
        <v>1108</v>
      </c>
      <c r="P98" s="516"/>
      <c r="Q98" s="516"/>
      <c r="R98" s="516"/>
      <c r="S98" s="516"/>
      <c r="T98" s="516"/>
      <c r="U98" s="516" t="s">
        <v>1108</v>
      </c>
      <c r="V98" s="516"/>
      <c r="W98" s="516"/>
      <c r="X98" s="516"/>
      <c r="Y98" s="516"/>
      <c r="Z98" s="516"/>
      <c r="AA98" s="517" t="s">
        <v>768</v>
      </c>
      <c r="AB98" s="517"/>
      <c r="AC98" s="517"/>
      <c r="AD98" s="517"/>
      <c r="AE98" s="517"/>
      <c r="AF98" s="517"/>
    </row>
    <row r="99" spans="1:32" ht="15" customHeight="1" thickBot="1" thickTop="1">
      <c r="A99" s="515" t="s">
        <v>1109</v>
      </c>
      <c r="B99" s="515"/>
      <c r="C99" s="515"/>
      <c r="D99" s="515"/>
      <c r="E99" s="515"/>
      <c r="F99" s="515"/>
      <c r="G99" s="515"/>
      <c r="H99" s="515"/>
      <c r="I99" s="515"/>
      <c r="J99" s="515"/>
      <c r="K99" s="516" t="s">
        <v>1110</v>
      </c>
      <c r="L99" s="516"/>
      <c r="M99" s="516"/>
      <c r="N99" s="516"/>
      <c r="O99" s="516" t="s">
        <v>1111</v>
      </c>
      <c r="P99" s="516"/>
      <c r="Q99" s="516"/>
      <c r="R99" s="516"/>
      <c r="S99" s="516"/>
      <c r="T99" s="516"/>
      <c r="U99" s="516" t="s">
        <v>1111</v>
      </c>
      <c r="V99" s="516"/>
      <c r="W99" s="516"/>
      <c r="X99" s="516"/>
      <c r="Y99" s="516"/>
      <c r="Z99" s="516"/>
      <c r="AA99" s="517" t="s">
        <v>768</v>
      </c>
      <c r="AB99" s="517"/>
      <c r="AC99" s="517"/>
      <c r="AD99" s="517"/>
      <c r="AE99" s="517"/>
      <c r="AF99" s="517"/>
    </row>
    <row r="100" spans="1:32" ht="24.75" customHeight="1" thickBot="1" thickTop="1">
      <c r="A100" s="515" t="s">
        <v>1112</v>
      </c>
      <c r="B100" s="515"/>
      <c r="C100" s="515"/>
      <c r="D100" s="515"/>
      <c r="E100" s="515"/>
      <c r="F100" s="515"/>
      <c r="G100" s="515"/>
      <c r="H100" s="515"/>
      <c r="I100" s="515"/>
      <c r="J100" s="515"/>
      <c r="K100" s="516" t="s">
        <v>1113</v>
      </c>
      <c r="L100" s="516"/>
      <c r="M100" s="516"/>
      <c r="N100" s="516"/>
      <c r="O100" s="516" t="s">
        <v>1114</v>
      </c>
      <c r="P100" s="516"/>
      <c r="Q100" s="516"/>
      <c r="R100" s="516"/>
      <c r="S100" s="516"/>
      <c r="T100" s="516"/>
      <c r="U100" s="516" t="s">
        <v>1114</v>
      </c>
      <c r="V100" s="516"/>
      <c r="W100" s="516"/>
      <c r="X100" s="516"/>
      <c r="Y100" s="516"/>
      <c r="Z100" s="516"/>
      <c r="AA100" s="517" t="s">
        <v>768</v>
      </c>
      <c r="AB100" s="517"/>
      <c r="AC100" s="517"/>
      <c r="AD100" s="517"/>
      <c r="AE100" s="517"/>
      <c r="AF100" s="517"/>
    </row>
    <row r="101" spans="1:32" ht="15" customHeight="1" thickBot="1" thickTop="1">
      <c r="A101" s="515" t="s">
        <v>1115</v>
      </c>
      <c r="B101" s="515"/>
      <c r="C101" s="515"/>
      <c r="D101" s="515"/>
      <c r="E101" s="515"/>
      <c r="F101" s="515"/>
      <c r="G101" s="515"/>
      <c r="H101" s="515"/>
      <c r="I101" s="515"/>
      <c r="J101" s="515"/>
      <c r="K101" s="516" t="s">
        <v>1116</v>
      </c>
      <c r="L101" s="516"/>
      <c r="M101" s="516"/>
      <c r="N101" s="516"/>
      <c r="O101" s="516" t="s">
        <v>1117</v>
      </c>
      <c r="P101" s="516"/>
      <c r="Q101" s="516"/>
      <c r="R101" s="516"/>
      <c r="S101" s="516"/>
      <c r="T101" s="516"/>
      <c r="U101" s="516" t="s">
        <v>1118</v>
      </c>
      <c r="V101" s="516"/>
      <c r="W101" s="516"/>
      <c r="X101" s="516"/>
      <c r="Y101" s="516"/>
      <c r="Z101" s="516"/>
      <c r="AA101" s="517" t="s">
        <v>1119</v>
      </c>
      <c r="AB101" s="517"/>
      <c r="AC101" s="517"/>
      <c r="AD101" s="517"/>
      <c r="AE101" s="517"/>
      <c r="AF101" s="517"/>
    </row>
    <row r="102" spans="1:32" ht="15" customHeight="1" thickBot="1" thickTop="1">
      <c r="A102" s="515" t="s">
        <v>1120</v>
      </c>
      <c r="B102" s="515"/>
      <c r="C102" s="515"/>
      <c r="D102" s="515"/>
      <c r="E102" s="515"/>
      <c r="F102" s="515"/>
      <c r="G102" s="515"/>
      <c r="H102" s="515"/>
      <c r="I102" s="515"/>
      <c r="J102" s="515"/>
      <c r="K102" s="516" t="s">
        <v>1121</v>
      </c>
      <c r="L102" s="516"/>
      <c r="M102" s="516"/>
      <c r="N102" s="516"/>
      <c r="O102" s="516" t="s">
        <v>934</v>
      </c>
      <c r="P102" s="516"/>
      <c r="Q102" s="516"/>
      <c r="R102" s="516"/>
      <c r="S102" s="516"/>
      <c r="T102" s="516"/>
      <c r="U102" s="516" t="s">
        <v>934</v>
      </c>
      <c r="V102" s="516"/>
      <c r="W102" s="516"/>
      <c r="X102" s="516"/>
      <c r="Y102" s="516"/>
      <c r="Z102" s="516"/>
      <c r="AA102" s="517" t="s">
        <v>934</v>
      </c>
      <c r="AB102" s="517"/>
      <c r="AC102" s="517"/>
      <c r="AD102" s="517"/>
      <c r="AE102" s="517"/>
      <c r="AF102" s="517"/>
    </row>
    <row r="103" spans="1:32" ht="15" customHeight="1" thickBot="1" thickTop="1">
      <c r="A103" s="515" t="s">
        <v>1122</v>
      </c>
      <c r="B103" s="515"/>
      <c r="C103" s="515"/>
      <c r="D103" s="515"/>
      <c r="E103" s="515"/>
      <c r="F103" s="515"/>
      <c r="G103" s="515"/>
      <c r="H103" s="515"/>
      <c r="I103" s="515"/>
      <c r="J103" s="515"/>
      <c r="K103" s="516" t="s">
        <v>1123</v>
      </c>
      <c r="L103" s="516"/>
      <c r="M103" s="516"/>
      <c r="N103" s="516"/>
      <c r="O103" s="516" t="s">
        <v>1124</v>
      </c>
      <c r="P103" s="516"/>
      <c r="Q103" s="516"/>
      <c r="R103" s="516"/>
      <c r="S103" s="516"/>
      <c r="T103" s="516"/>
      <c r="U103" s="516" t="s">
        <v>1125</v>
      </c>
      <c r="V103" s="516"/>
      <c r="W103" s="516"/>
      <c r="X103" s="516"/>
      <c r="Y103" s="516"/>
      <c r="Z103" s="516"/>
      <c r="AA103" s="517" t="s">
        <v>1126</v>
      </c>
      <c r="AB103" s="517"/>
      <c r="AC103" s="517"/>
      <c r="AD103" s="517"/>
      <c r="AE103" s="517"/>
      <c r="AF103" s="517"/>
    </row>
    <row r="104" spans="1:32" ht="15" customHeight="1" thickBot="1" thickTop="1">
      <c r="A104" s="515" t="s">
        <v>1127</v>
      </c>
      <c r="B104" s="515"/>
      <c r="C104" s="515"/>
      <c r="D104" s="515"/>
      <c r="E104" s="515"/>
      <c r="F104" s="515"/>
      <c r="G104" s="515"/>
      <c r="H104" s="515"/>
      <c r="I104" s="515"/>
      <c r="J104" s="515"/>
      <c r="K104" s="516" t="s">
        <v>893</v>
      </c>
      <c r="L104" s="516"/>
      <c r="M104" s="516"/>
      <c r="N104" s="516"/>
      <c r="O104" s="516" t="s">
        <v>1128</v>
      </c>
      <c r="P104" s="516"/>
      <c r="Q104" s="516"/>
      <c r="R104" s="516"/>
      <c r="S104" s="516"/>
      <c r="T104" s="516"/>
      <c r="U104" s="516" t="s">
        <v>1129</v>
      </c>
      <c r="V104" s="516"/>
      <c r="W104" s="516"/>
      <c r="X104" s="516"/>
      <c r="Y104" s="516"/>
      <c r="Z104" s="516"/>
      <c r="AA104" s="517" t="s">
        <v>1130</v>
      </c>
      <c r="AB104" s="517"/>
      <c r="AC104" s="517"/>
      <c r="AD104" s="517"/>
      <c r="AE104" s="517"/>
      <c r="AF104" s="517"/>
    </row>
    <row r="105" spans="1:32" ht="24.75" customHeight="1" thickBot="1" thickTop="1">
      <c r="A105" s="515" t="s">
        <v>1131</v>
      </c>
      <c r="B105" s="515"/>
      <c r="C105" s="515"/>
      <c r="D105" s="515"/>
      <c r="E105" s="515"/>
      <c r="F105" s="515"/>
      <c r="G105" s="515"/>
      <c r="H105" s="515"/>
      <c r="I105" s="515"/>
      <c r="J105" s="515"/>
      <c r="K105" s="516" t="s">
        <v>1132</v>
      </c>
      <c r="L105" s="516"/>
      <c r="M105" s="516"/>
      <c r="N105" s="516"/>
      <c r="O105" s="516" t="s">
        <v>1133</v>
      </c>
      <c r="P105" s="516"/>
      <c r="Q105" s="516"/>
      <c r="R105" s="516"/>
      <c r="S105" s="516"/>
      <c r="T105" s="516"/>
      <c r="U105" s="516" t="s">
        <v>934</v>
      </c>
      <c r="V105" s="516"/>
      <c r="W105" s="516"/>
      <c r="X105" s="516"/>
      <c r="Y105" s="516"/>
      <c r="Z105" s="516"/>
      <c r="AA105" s="517" t="s">
        <v>934</v>
      </c>
      <c r="AB105" s="517"/>
      <c r="AC105" s="517"/>
      <c r="AD105" s="517"/>
      <c r="AE105" s="517"/>
      <c r="AF105" s="517"/>
    </row>
    <row r="106" spans="1:32" ht="24.75" customHeight="1" thickBot="1" thickTop="1">
      <c r="A106" s="515" t="s">
        <v>1134</v>
      </c>
      <c r="B106" s="515"/>
      <c r="C106" s="515"/>
      <c r="D106" s="515"/>
      <c r="E106" s="515"/>
      <c r="F106" s="515"/>
      <c r="G106" s="515"/>
      <c r="H106" s="515"/>
      <c r="I106" s="515"/>
      <c r="J106" s="515"/>
      <c r="K106" s="516" t="s">
        <v>1135</v>
      </c>
      <c r="L106" s="516"/>
      <c r="M106" s="516"/>
      <c r="N106" s="516"/>
      <c r="O106" s="516" t="s">
        <v>1136</v>
      </c>
      <c r="P106" s="516"/>
      <c r="Q106" s="516"/>
      <c r="R106" s="516"/>
      <c r="S106" s="516"/>
      <c r="T106" s="516"/>
      <c r="U106" s="516" t="s">
        <v>1137</v>
      </c>
      <c r="V106" s="516"/>
      <c r="W106" s="516"/>
      <c r="X106" s="516"/>
      <c r="Y106" s="516"/>
      <c r="Z106" s="516"/>
      <c r="AA106" s="517" t="s">
        <v>1138</v>
      </c>
      <c r="AB106" s="517"/>
      <c r="AC106" s="517"/>
      <c r="AD106" s="517"/>
      <c r="AE106" s="517"/>
      <c r="AF106" s="517"/>
    </row>
    <row r="107" spans="1:32" ht="15" customHeight="1" thickBot="1" thickTop="1">
      <c r="A107" s="515" t="s">
        <v>1139</v>
      </c>
      <c r="B107" s="515"/>
      <c r="C107" s="515"/>
      <c r="D107" s="515"/>
      <c r="E107" s="515"/>
      <c r="F107" s="515"/>
      <c r="G107" s="515"/>
      <c r="H107" s="515"/>
      <c r="I107" s="515"/>
      <c r="J107" s="515"/>
      <c r="K107" s="516" t="s">
        <v>1140</v>
      </c>
      <c r="L107" s="516"/>
      <c r="M107" s="516"/>
      <c r="N107" s="516"/>
      <c r="O107" s="516" t="s">
        <v>1141</v>
      </c>
      <c r="P107" s="516"/>
      <c r="Q107" s="516"/>
      <c r="R107" s="516"/>
      <c r="S107" s="516"/>
      <c r="T107" s="516"/>
      <c r="U107" s="516" t="s">
        <v>1142</v>
      </c>
      <c r="V107" s="516"/>
      <c r="W107" s="516"/>
      <c r="X107" s="516"/>
      <c r="Y107" s="516"/>
      <c r="Z107" s="516"/>
      <c r="AA107" s="517" t="s">
        <v>1143</v>
      </c>
      <c r="AB107" s="517"/>
      <c r="AC107" s="517"/>
      <c r="AD107" s="517"/>
      <c r="AE107" s="517"/>
      <c r="AF107" s="517"/>
    </row>
    <row r="108" spans="1:32" ht="24.75" customHeight="1" thickBot="1" thickTop="1">
      <c r="A108" s="515" t="s">
        <v>1144</v>
      </c>
      <c r="B108" s="515"/>
      <c r="C108" s="515"/>
      <c r="D108" s="515"/>
      <c r="E108" s="515"/>
      <c r="F108" s="515"/>
      <c r="G108" s="515"/>
      <c r="H108" s="515"/>
      <c r="I108" s="515"/>
      <c r="J108" s="515"/>
      <c r="K108" s="516" t="s">
        <v>894</v>
      </c>
      <c r="L108" s="516"/>
      <c r="M108" s="516"/>
      <c r="N108" s="516"/>
      <c r="O108" s="516" t="s">
        <v>934</v>
      </c>
      <c r="P108" s="516"/>
      <c r="Q108" s="516"/>
      <c r="R108" s="516"/>
      <c r="S108" s="516"/>
      <c r="T108" s="516"/>
      <c r="U108" s="516" t="s">
        <v>934</v>
      </c>
      <c r="V108" s="516"/>
      <c r="W108" s="516"/>
      <c r="X108" s="516"/>
      <c r="Y108" s="516"/>
      <c r="Z108" s="516"/>
      <c r="AA108" s="517" t="s">
        <v>934</v>
      </c>
      <c r="AB108" s="517"/>
      <c r="AC108" s="517"/>
      <c r="AD108" s="517"/>
      <c r="AE108" s="517"/>
      <c r="AF108" s="517"/>
    </row>
    <row r="109" spans="1:32" ht="24.75" customHeight="1" thickBot="1" thickTop="1">
      <c r="A109" s="515" t="s">
        <v>1145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6" t="s">
        <v>895</v>
      </c>
      <c r="L109" s="516"/>
      <c r="M109" s="516"/>
      <c r="N109" s="516"/>
      <c r="O109" s="516" t="s">
        <v>1146</v>
      </c>
      <c r="P109" s="516"/>
      <c r="Q109" s="516"/>
      <c r="R109" s="516"/>
      <c r="S109" s="516"/>
      <c r="T109" s="516"/>
      <c r="U109" s="516" t="s">
        <v>1147</v>
      </c>
      <c r="V109" s="516"/>
      <c r="W109" s="516"/>
      <c r="X109" s="516"/>
      <c r="Y109" s="516"/>
      <c r="Z109" s="516"/>
      <c r="AA109" s="517" t="s">
        <v>1148</v>
      </c>
      <c r="AB109" s="517"/>
      <c r="AC109" s="517"/>
      <c r="AD109" s="517"/>
      <c r="AE109" s="517"/>
      <c r="AF109" s="517"/>
    </row>
    <row r="110" spans="1:32" ht="15" customHeight="1" thickBot="1" thickTop="1">
      <c r="A110" s="515" t="s">
        <v>1149</v>
      </c>
      <c r="B110" s="515"/>
      <c r="C110" s="515"/>
      <c r="D110" s="515"/>
      <c r="E110" s="515"/>
      <c r="F110" s="515"/>
      <c r="G110" s="515"/>
      <c r="H110" s="515"/>
      <c r="I110" s="515"/>
      <c r="J110" s="515"/>
      <c r="K110" s="516" t="s">
        <v>1150</v>
      </c>
      <c r="L110" s="516"/>
      <c r="M110" s="516"/>
      <c r="N110" s="516"/>
      <c r="O110" s="516" t="s">
        <v>1098</v>
      </c>
      <c r="P110" s="516"/>
      <c r="Q110" s="516"/>
      <c r="R110" s="516"/>
      <c r="S110" s="516"/>
      <c r="T110" s="516"/>
      <c r="U110" s="516" t="s">
        <v>1099</v>
      </c>
      <c r="V110" s="516"/>
      <c r="W110" s="516"/>
      <c r="X110" s="516"/>
      <c r="Y110" s="516"/>
      <c r="Z110" s="516"/>
      <c r="AA110" s="517" t="s">
        <v>1100</v>
      </c>
      <c r="AB110" s="517"/>
      <c r="AC110" s="517"/>
      <c r="AD110" s="517"/>
      <c r="AE110" s="517"/>
      <c r="AF110" s="517"/>
    </row>
    <row r="111" spans="1:32" ht="15" customHeight="1" thickBot="1" thickTop="1">
      <c r="A111" s="515" t="s">
        <v>922</v>
      </c>
      <c r="B111" s="515"/>
      <c r="C111" s="515"/>
      <c r="D111" s="515"/>
      <c r="E111" s="515"/>
      <c r="F111" s="515"/>
      <c r="G111" s="515"/>
      <c r="H111" s="515"/>
      <c r="I111" s="515"/>
      <c r="J111" s="515"/>
      <c r="K111" s="516" t="s">
        <v>922</v>
      </c>
      <c r="L111" s="516"/>
      <c r="M111" s="516"/>
      <c r="N111" s="516"/>
      <c r="O111" s="516" t="s">
        <v>922</v>
      </c>
      <c r="P111" s="516"/>
      <c r="Q111" s="516"/>
      <c r="R111" s="516"/>
      <c r="S111" s="516"/>
      <c r="T111" s="516"/>
      <c r="U111" s="516" t="s">
        <v>922</v>
      </c>
      <c r="V111" s="516"/>
      <c r="W111" s="516"/>
      <c r="X111" s="516"/>
      <c r="Y111" s="516"/>
      <c r="Z111" s="516"/>
      <c r="AA111" s="517" t="s">
        <v>922</v>
      </c>
      <c r="AB111" s="517"/>
      <c r="AC111" s="517"/>
      <c r="AD111" s="517"/>
      <c r="AE111" s="517"/>
      <c r="AF111" s="517"/>
    </row>
    <row r="112" spans="1:32" ht="24.75" customHeight="1" thickBot="1" thickTop="1">
      <c r="A112" s="515" t="s">
        <v>1151</v>
      </c>
      <c r="B112" s="515"/>
      <c r="C112" s="515"/>
      <c r="D112" s="515"/>
      <c r="E112" s="515"/>
      <c r="F112" s="515"/>
      <c r="G112" s="515"/>
      <c r="H112" s="515"/>
      <c r="I112" s="515"/>
      <c r="J112" s="515"/>
      <c r="K112" s="516" t="s">
        <v>1152</v>
      </c>
      <c r="L112" s="516"/>
      <c r="M112" s="516"/>
      <c r="N112" s="516"/>
      <c r="O112" s="516" t="s">
        <v>922</v>
      </c>
      <c r="P112" s="516"/>
      <c r="Q112" s="516"/>
      <c r="R112" s="516"/>
      <c r="S112" s="516"/>
      <c r="T112" s="516"/>
      <c r="U112" s="516" t="s">
        <v>922</v>
      </c>
      <c r="V112" s="516"/>
      <c r="W112" s="516"/>
      <c r="X112" s="516"/>
      <c r="Y112" s="516"/>
      <c r="Z112" s="516"/>
      <c r="AA112" s="517" t="s">
        <v>922</v>
      </c>
      <c r="AB112" s="517"/>
      <c r="AC112" s="517"/>
      <c r="AD112" s="517"/>
      <c r="AE112" s="517"/>
      <c r="AF112" s="517"/>
    </row>
    <row r="113" spans="1:32" ht="15" customHeight="1" thickBot="1" thickTop="1">
      <c r="A113" s="515" t="s">
        <v>1153</v>
      </c>
      <c r="B113" s="515"/>
      <c r="C113" s="515"/>
      <c r="D113" s="515"/>
      <c r="E113" s="515"/>
      <c r="F113" s="515"/>
      <c r="G113" s="515"/>
      <c r="H113" s="515"/>
      <c r="I113" s="515"/>
      <c r="J113" s="515"/>
      <c r="K113" s="516" t="s">
        <v>1154</v>
      </c>
      <c r="L113" s="516"/>
      <c r="M113" s="516"/>
      <c r="N113" s="516"/>
      <c r="O113" s="516" t="s">
        <v>1155</v>
      </c>
      <c r="P113" s="516"/>
      <c r="Q113" s="516"/>
      <c r="R113" s="516"/>
      <c r="S113" s="516"/>
      <c r="T113" s="516"/>
      <c r="U113" s="516" t="s">
        <v>1156</v>
      </c>
      <c r="V113" s="516"/>
      <c r="W113" s="516"/>
      <c r="X113" s="516"/>
      <c r="Y113" s="516"/>
      <c r="Z113" s="516"/>
      <c r="AA113" s="517" t="s">
        <v>1157</v>
      </c>
      <c r="AB113" s="517"/>
      <c r="AC113" s="517"/>
      <c r="AD113" s="517"/>
      <c r="AE113" s="517"/>
      <c r="AF113" s="517"/>
    </row>
    <row r="114" spans="1:32" ht="24.75" customHeight="1" thickBot="1" thickTop="1">
      <c r="A114" s="515" t="s">
        <v>1158</v>
      </c>
      <c r="B114" s="515"/>
      <c r="C114" s="515"/>
      <c r="D114" s="515"/>
      <c r="E114" s="515"/>
      <c r="F114" s="515"/>
      <c r="G114" s="515"/>
      <c r="H114" s="515"/>
      <c r="I114" s="515"/>
      <c r="J114" s="515"/>
      <c r="K114" s="516" t="s">
        <v>1159</v>
      </c>
      <c r="L114" s="516"/>
      <c r="M114" s="516"/>
      <c r="N114" s="516"/>
      <c r="O114" s="516" t="s">
        <v>1160</v>
      </c>
      <c r="P114" s="516"/>
      <c r="Q114" s="516"/>
      <c r="R114" s="516"/>
      <c r="S114" s="516"/>
      <c r="T114" s="516"/>
      <c r="U114" s="516" t="s">
        <v>1161</v>
      </c>
      <c r="V114" s="516"/>
      <c r="W114" s="516"/>
      <c r="X114" s="516"/>
      <c r="Y114" s="516"/>
      <c r="Z114" s="516"/>
      <c r="AA114" s="517" t="s">
        <v>1162</v>
      </c>
      <c r="AB114" s="517"/>
      <c r="AC114" s="517"/>
      <c r="AD114" s="517"/>
      <c r="AE114" s="517"/>
      <c r="AF114" s="517"/>
    </row>
    <row r="115" spans="1:32" ht="15" customHeight="1" thickBot="1" thickTop="1">
      <c r="A115" s="515" t="s">
        <v>1163</v>
      </c>
      <c r="B115" s="515"/>
      <c r="C115" s="515"/>
      <c r="D115" s="515"/>
      <c r="E115" s="515"/>
      <c r="F115" s="515"/>
      <c r="G115" s="515"/>
      <c r="H115" s="515"/>
      <c r="I115" s="515"/>
      <c r="J115" s="515"/>
      <c r="K115" s="516" t="s">
        <v>1164</v>
      </c>
      <c r="L115" s="516"/>
      <c r="M115" s="516"/>
      <c r="N115" s="516"/>
      <c r="O115" s="516" t="s">
        <v>934</v>
      </c>
      <c r="P115" s="516"/>
      <c r="Q115" s="516"/>
      <c r="R115" s="516"/>
      <c r="S115" s="516"/>
      <c r="T115" s="516"/>
      <c r="U115" s="516" t="s">
        <v>934</v>
      </c>
      <c r="V115" s="516"/>
      <c r="W115" s="516"/>
      <c r="X115" s="516"/>
      <c r="Y115" s="516"/>
      <c r="Z115" s="516"/>
      <c r="AA115" s="517" t="s">
        <v>934</v>
      </c>
      <c r="AB115" s="517"/>
      <c r="AC115" s="517"/>
      <c r="AD115" s="517"/>
      <c r="AE115" s="517"/>
      <c r="AF115" s="517"/>
    </row>
    <row r="116" spans="1:32" ht="45.75" customHeight="1" thickBot="1" thickTop="1">
      <c r="A116" s="515" t="s">
        <v>1165</v>
      </c>
      <c r="B116" s="515"/>
      <c r="C116" s="515"/>
      <c r="D116" s="515"/>
      <c r="E116" s="515"/>
      <c r="F116" s="515"/>
      <c r="G116" s="515"/>
      <c r="H116" s="515"/>
      <c r="I116" s="515"/>
      <c r="J116" s="515"/>
      <c r="K116" s="516" t="s">
        <v>1166</v>
      </c>
      <c r="L116" s="516"/>
      <c r="M116" s="516"/>
      <c r="N116" s="516"/>
      <c r="O116" s="516" t="s">
        <v>1167</v>
      </c>
      <c r="P116" s="516"/>
      <c r="Q116" s="516"/>
      <c r="R116" s="516"/>
      <c r="S116" s="516"/>
      <c r="T116" s="516"/>
      <c r="U116" s="516" t="s">
        <v>1167</v>
      </c>
      <c r="V116" s="516"/>
      <c r="W116" s="516"/>
      <c r="X116" s="516"/>
      <c r="Y116" s="516"/>
      <c r="Z116" s="516"/>
      <c r="AA116" s="517" t="s">
        <v>768</v>
      </c>
      <c r="AB116" s="517"/>
      <c r="AC116" s="517"/>
      <c r="AD116" s="517"/>
      <c r="AE116" s="517"/>
      <c r="AF116" s="517"/>
    </row>
    <row r="117" spans="1:32" ht="45.75" customHeight="1" thickBot="1" thickTop="1">
      <c r="A117" s="515" t="s">
        <v>1168</v>
      </c>
      <c r="B117" s="515"/>
      <c r="C117" s="515"/>
      <c r="D117" s="515"/>
      <c r="E117" s="515"/>
      <c r="F117" s="515"/>
      <c r="G117" s="515"/>
      <c r="H117" s="515"/>
      <c r="I117" s="515"/>
      <c r="J117" s="515"/>
      <c r="K117" s="516" t="s">
        <v>1169</v>
      </c>
      <c r="L117" s="516"/>
      <c r="M117" s="516"/>
      <c r="N117" s="516"/>
      <c r="O117" s="516" t="s">
        <v>934</v>
      </c>
      <c r="P117" s="516"/>
      <c r="Q117" s="516"/>
      <c r="R117" s="516"/>
      <c r="S117" s="516"/>
      <c r="T117" s="516"/>
      <c r="U117" s="516" t="s">
        <v>934</v>
      </c>
      <c r="V117" s="516"/>
      <c r="W117" s="516"/>
      <c r="X117" s="516"/>
      <c r="Y117" s="516"/>
      <c r="Z117" s="516"/>
      <c r="AA117" s="517" t="s">
        <v>934</v>
      </c>
      <c r="AB117" s="517"/>
      <c r="AC117" s="517"/>
      <c r="AD117" s="517"/>
      <c r="AE117" s="517"/>
      <c r="AF117" s="517"/>
    </row>
    <row r="118" spans="1:32" ht="15" customHeight="1" thickBot="1" thickTop="1">
      <c r="A118" s="515" t="s">
        <v>1170</v>
      </c>
      <c r="B118" s="515"/>
      <c r="C118" s="515"/>
      <c r="D118" s="515"/>
      <c r="E118" s="515"/>
      <c r="F118" s="515"/>
      <c r="G118" s="515"/>
      <c r="H118" s="515"/>
      <c r="I118" s="515"/>
      <c r="J118" s="515"/>
      <c r="K118" s="516" t="s">
        <v>1171</v>
      </c>
      <c r="L118" s="516"/>
      <c r="M118" s="516"/>
      <c r="N118" s="516"/>
      <c r="O118" s="516" t="s">
        <v>934</v>
      </c>
      <c r="P118" s="516"/>
      <c r="Q118" s="516"/>
      <c r="R118" s="516"/>
      <c r="S118" s="516"/>
      <c r="T118" s="516"/>
      <c r="U118" s="516" t="s">
        <v>1172</v>
      </c>
      <c r="V118" s="516"/>
      <c r="W118" s="516"/>
      <c r="X118" s="516"/>
      <c r="Y118" s="516"/>
      <c r="Z118" s="516"/>
      <c r="AA118" s="517" t="s">
        <v>934</v>
      </c>
      <c r="AB118" s="517"/>
      <c r="AC118" s="517"/>
      <c r="AD118" s="517"/>
      <c r="AE118" s="517"/>
      <c r="AF118" s="517"/>
    </row>
    <row r="119" spans="1:32" ht="15" customHeight="1" thickBot="1" thickTop="1">
      <c r="A119" s="515" t="s">
        <v>1173</v>
      </c>
      <c r="B119" s="515"/>
      <c r="C119" s="515"/>
      <c r="D119" s="515"/>
      <c r="E119" s="515"/>
      <c r="F119" s="515"/>
      <c r="G119" s="515"/>
      <c r="H119" s="515"/>
      <c r="I119" s="515"/>
      <c r="J119" s="515"/>
      <c r="K119" s="516" t="s">
        <v>1174</v>
      </c>
      <c r="L119" s="516"/>
      <c r="M119" s="516"/>
      <c r="N119" s="516"/>
      <c r="O119" s="516" t="s">
        <v>1175</v>
      </c>
      <c r="P119" s="516"/>
      <c r="Q119" s="516"/>
      <c r="R119" s="516"/>
      <c r="S119" s="516"/>
      <c r="T119" s="516"/>
      <c r="U119" s="516" t="s">
        <v>1176</v>
      </c>
      <c r="V119" s="516"/>
      <c r="W119" s="516"/>
      <c r="X119" s="516"/>
      <c r="Y119" s="516"/>
      <c r="Z119" s="516"/>
      <c r="AA119" s="517" t="s">
        <v>1177</v>
      </c>
      <c r="AB119" s="517"/>
      <c r="AC119" s="517"/>
      <c r="AD119" s="517"/>
      <c r="AE119" s="517"/>
      <c r="AF119" s="517"/>
    </row>
    <row r="120" spans="1:32" ht="15" customHeight="1" thickBot="1" thickTop="1">
      <c r="A120" s="515" t="s">
        <v>1178</v>
      </c>
      <c r="B120" s="515"/>
      <c r="C120" s="515"/>
      <c r="D120" s="515"/>
      <c r="E120" s="515"/>
      <c r="F120" s="515"/>
      <c r="G120" s="515"/>
      <c r="H120" s="515"/>
      <c r="I120" s="515"/>
      <c r="J120" s="515"/>
      <c r="K120" s="516" t="s">
        <v>1179</v>
      </c>
      <c r="L120" s="516"/>
      <c r="M120" s="516"/>
      <c r="N120" s="516"/>
      <c r="O120" s="516" t="s">
        <v>934</v>
      </c>
      <c r="P120" s="516"/>
      <c r="Q120" s="516"/>
      <c r="R120" s="516"/>
      <c r="S120" s="516"/>
      <c r="T120" s="516"/>
      <c r="U120" s="516" t="s">
        <v>934</v>
      </c>
      <c r="V120" s="516"/>
      <c r="W120" s="516"/>
      <c r="X120" s="516"/>
      <c r="Y120" s="516"/>
      <c r="Z120" s="516"/>
      <c r="AA120" s="517" t="s">
        <v>934</v>
      </c>
      <c r="AB120" s="517"/>
      <c r="AC120" s="517"/>
      <c r="AD120" s="517"/>
      <c r="AE120" s="517"/>
      <c r="AF120" s="517"/>
    </row>
    <row r="121" spans="1:21" ht="13.5" thickTop="1">
      <c r="A121" s="466"/>
      <c r="B121" s="466"/>
      <c r="C121" s="466"/>
      <c r="D121" s="466"/>
      <c r="E121" s="466"/>
      <c r="F121" s="466"/>
      <c r="G121" s="466"/>
      <c r="H121" s="466"/>
      <c r="I121" s="466"/>
      <c r="J121" s="466"/>
      <c r="K121" s="466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</row>
  </sheetData>
  <sheetProtection selectLockedCells="1" selectUnlockedCells="1"/>
  <mergeCells count="572">
    <mergeCell ref="U118:Z118"/>
    <mergeCell ref="AA118:AF118"/>
    <mergeCell ref="U116:Z116"/>
    <mergeCell ref="AA116:AF116"/>
    <mergeCell ref="A120:J120"/>
    <mergeCell ref="K120:N120"/>
    <mergeCell ref="O120:T120"/>
    <mergeCell ref="U120:Z120"/>
    <mergeCell ref="AA120:AF120"/>
    <mergeCell ref="A118:J118"/>
    <mergeCell ref="K118:N118"/>
    <mergeCell ref="O118:T118"/>
    <mergeCell ref="U114:Z114"/>
    <mergeCell ref="AA114:AF114"/>
    <mergeCell ref="A119:J119"/>
    <mergeCell ref="K119:N119"/>
    <mergeCell ref="O119:T119"/>
    <mergeCell ref="U119:Z119"/>
    <mergeCell ref="AA119:AF119"/>
    <mergeCell ref="A116:J116"/>
    <mergeCell ref="K116:N116"/>
    <mergeCell ref="O116:T116"/>
    <mergeCell ref="U112:Z112"/>
    <mergeCell ref="AA112:AF112"/>
    <mergeCell ref="A117:J117"/>
    <mergeCell ref="K117:N117"/>
    <mergeCell ref="O117:T117"/>
    <mergeCell ref="U117:Z117"/>
    <mergeCell ref="AA117:AF117"/>
    <mergeCell ref="A114:J114"/>
    <mergeCell ref="K114:N114"/>
    <mergeCell ref="O114:T114"/>
    <mergeCell ref="U110:Z110"/>
    <mergeCell ref="AA110:AF110"/>
    <mergeCell ref="A115:J115"/>
    <mergeCell ref="K115:N115"/>
    <mergeCell ref="O115:T115"/>
    <mergeCell ref="U115:Z115"/>
    <mergeCell ref="AA115:AF115"/>
    <mergeCell ref="A112:J112"/>
    <mergeCell ref="K112:N112"/>
    <mergeCell ref="O112:T112"/>
    <mergeCell ref="U108:Z108"/>
    <mergeCell ref="AA108:AF108"/>
    <mergeCell ref="A113:J113"/>
    <mergeCell ref="K113:N113"/>
    <mergeCell ref="O113:T113"/>
    <mergeCell ref="U113:Z113"/>
    <mergeCell ref="AA113:AF113"/>
    <mergeCell ref="A110:J110"/>
    <mergeCell ref="K110:N110"/>
    <mergeCell ref="O110:T110"/>
    <mergeCell ref="U106:Z106"/>
    <mergeCell ref="AA106:AF106"/>
    <mergeCell ref="A111:J111"/>
    <mergeCell ref="K111:N111"/>
    <mergeCell ref="O111:T111"/>
    <mergeCell ref="U111:Z111"/>
    <mergeCell ref="AA111:AF111"/>
    <mergeCell ref="A108:J108"/>
    <mergeCell ref="K108:N108"/>
    <mergeCell ref="O108:T108"/>
    <mergeCell ref="U104:Z104"/>
    <mergeCell ref="AA104:AF104"/>
    <mergeCell ref="A109:J109"/>
    <mergeCell ref="K109:N109"/>
    <mergeCell ref="O109:T109"/>
    <mergeCell ref="U109:Z109"/>
    <mergeCell ref="AA109:AF109"/>
    <mergeCell ref="A106:J106"/>
    <mergeCell ref="K106:N106"/>
    <mergeCell ref="O106:T106"/>
    <mergeCell ref="U102:Z102"/>
    <mergeCell ref="AA102:AF102"/>
    <mergeCell ref="A107:J107"/>
    <mergeCell ref="K107:N107"/>
    <mergeCell ref="O107:T107"/>
    <mergeCell ref="U107:Z107"/>
    <mergeCell ref="AA107:AF107"/>
    <mergeCell ref="A104:J104"/>
    <mergeCell ref="K104:N104"/>
    <mergeCell ref="O104:T104"/>
    <mergeCell ref="U100:Z100"/>
    <mergeCell ref="AA100:AF100"/>
    <mergeCell ref="A105:J105"/>
    <mergeCell ref="K105:N105"/>
    <mergeCell ref="O105:T105"/>
    <mergeCell ref="U105:Z105"/>
    <mergeCell ref="AA105:AF105"/>
    <mergeCell ref="A102:J102"/>
    <mergeCell ref="K102:N102"/>
    <mergeCell ref="O102:T102"/>
    <mergeCell ref="U98:Z98"/>
    <mergeCell ref="AA98:AF98"/>
    <mergeCell ref="A103:J103"/>
    <mergeCell ref="K103:N103"/>
    <mergeCell ref="O103:T103"/>
    <mergeCell ref="U103:Z103"/>
    <mergeCell ref="AA103:AF103"/>
    <mergeCell ref="A100:J100"/>
    <mergeCell ref="K100:N100"/>
    <mergeCell ref="O100:T100"/>
    <mergeCell ref="U96:Z96"/>
    <mergeCell ref="AA96:AF96"/>
    <mergeCell ref="A101:J101"/>
    <mergeCell ref="K101:N101"/>
    <mergeCell ref="O101:T101"/>
    <mergeCell ref="U101:Z101"/>
    <mergeCell ref="AA101:AF101"/>
    <mergeCell ref="A98:J98"/>
    <mergeCell ref="K98:N98"/>
    <mergeCell ref="O98:T98"/>
    <mergeCell ref="U94:Z94"/>
    <mergeCell ref="AA94:AF94"/>
    <mergeCell ref="A99:J99"/>
    <mergeCell ref="K99:N99"/>
    <mergeCell ref="O99:T99"/>
    <mergeCell ref="U99:Z99"/>
    <mergeCell ref="AA99:AF99"/>
    <mergeCell ref="A96:J96"/>
    <mergeCell ref="K96:N96"/>
    <mergeCell ref="O96:T96"/>
    <mergeCell ref="U92:Z92"/>
    <mergeCell ref="AA92:AF92"/>
    <mergeCell ref="A97:J97"/>
    <mergeCell ref="K97:N97"/>
    <mergeCell ref="O97:T97"/>
    <mergeCell ref="U97:Z97"/>
    <mergeCell ref="AA97:AF97"/>
    <mergeCell ref="A94:J94"/>
    <mergeCell ref="K94:N94"/>
    <mergeCell ref="O94:T94"/>
    <mergeCell ref="U90:Z90"/>
    <mergeCell ref="AA90:AF90"/>
    <mergeCell ref="A95:J95"/>
    <mergeCell ref="K95:N95"/>
    <mergeCell ref="O95:T95"/>
    <mergeCell ref="U95:Z95"/>
    <mergeCell ref="AA95:AF95"/>
    <mergeCell ref="A92:J92"/>
    <mergeCell ref="K92:N92"/>
    <mergeCell ref="O92:T92"/>
    <mergeCell ref="U88:Z88"/>
    <mergeCell ref="AA88:AF88"/>
    <mergeCell ref="A93:J93"/>
    <mergeCell ref="K93:N93"/>
    <mergeCell ref="O93:T93"/>
    <mergeCell ref="U93:Z93"/>
    <mergeCell ref="AA93:AF93"/>
    <mergeCell ref="A90:J90"/>
    <mergeCell ref="K90:N90"/>
    <mergeCell ref="O90:T90"/>
    <mergeCell ref="U86:Z86"/>
    <mergeCell ref="AA86:AF86"/>
    <mergeCell ref="A91:J91"/>
    <mergeCell ref="K91:N91"/>
    <mergeCell ref="O91:T91"/>
    <mergeCell ref="U91:Z91"/>
    <mergeCell ref="AA91:AF91"/>
    <mergeCell ref="A88:J88"/>
    <mergeCell ref="K88:N88"/>
    <mergeCell ref="O88:T88"/>
    <mergeCell ref="U84:Z84"/>
    <mergeCell ref="AA84:AF84"/>
    <mergeCell ref="A89:J89"/>
    <mergeCell ref="K89:N89"/>
    <mergeCell ref="O89:T89"/>
    <mergeCell ref="U89:Z89"/>
    <mergeCell ref="AA89:AF89"/>
    <mergeCell ref="A86:J86"/>
    <mergeCell ref="K86:N86"/>
    <mergeCell ref="O86:T86"/>
    <mergeCell ref="U82:Z82"/>
    <mergeCell ref="AA82:AF82"/>
    <mergeCell ref="A87:J87"/>
    <mergeCell ref="K87:N87"/>
    <mergeCell ref="O87:T87"/>
    <mergeCell ref="U87:Z87"/>
    <mergeCell ref="AA87:AF87"/>
    <mergeCell ref="A84:J84"/>
    <mergeCell ref="K84:N84"/>
    <mergeCell ref="O84:T84"/>
    <mergeCell ref="U80:Z80"/>
    <mergeCell ref="AA80:AF80"/>
    <mergeCell ref="A85:J85"/>
    <mergeCell ref="K85:N85"/>
    <mergeCell ref="O85:T85"/>
    <mergeCell ref="U85:Z85"/>
    <mergeCell ref="AA85:AF85"/>
    <mergeCell ref="A82:J82"/>
    <mergeCell ref="K82:N82"/>
    <mergeCell ref="O82:T82"/>
    <mergeCell ref="U78:Z78"/>
    <mergeCell ref="AA78:AF78"/>
    <mergeCell ref="A83:J83"/>
    <mergeCell ref="K83:N83"/>
    <mergeCell ref="O83:T83"/>
    <mergeCell ref="U83:Z83"/>
    <mergeCell ref="AA83:AF83"/>
    <mergeCell ref="A80:J80"/>
    <mergeCell ref="K80:N80"/>
    <mergeCell ref="O80:T80"/>
    <mergeCell ref="U76:Z76"/>
    <mergeCell ref="AA76:AF76"/>
    <mergeCell ref="A81:J81"/>
    <mergeCell ref="K81:N81"/>
    <mergeCell ref="O81:T81"/>
    <mergeCell ref="U81:Z81"/>
    <mergeCell ref="AA81:AF81"/>
    <mergeCell ref="A78:J78"/>
    <mergeCell ref="K78:N78"/>
    <mergeCell ref="O78:T78"/>
    <mergeCell ref="U74:Z74"/>
    <mergeCell ref="AA74:AF74"/>
    <mergeCell ref="A79:J79"/>
    <mergeCell ref="K79:N79"/>
    <mergeCell ref="O79:T79"/>
    <mergeCell ref="U79:Z79"/>
    <mergeCell ref="AA79:AF79"/>
    <mergeCell ref="A76:J76"/>
    <mergeCell ref="K76:N76"/>
    <mergeCell ref="O76:T76"/>
    <mergeCell ref="U72:Z72"/>
    <mergeCell ref="AA72:AF72"/>
    <mergeCell ref="A77:J77"/>
    <mergeCell ref="K77:N77"/>
    <mergeCell ref="O77:T77"/>
    <mergeCell ref="U77:Z77"/>
    <mergeCell ref="AA77:AF77"/>
    <mergeCell ref="A74:J74"/>
    <mergeCell ref="K74:N74"/>
    <mergeCell ref="O74:T74"/>
    <mergeCell ref="U70:Z70"/>
    <mergeCell ref="AA70:AF70"/>
    <mergeCell ref="A75:J75"/>
    <mergeCell ref="K75:N75"/>
    <mergeCell ref="O75:T75"/>
    <mergeCell ref="U75:Z75"/>
    <mergeCell ref="AA75:AF75"/>
    <mergeCell ref="A72:J72"/>
    <mergeCell ref="K72:N72"/>
    <mergeCell ref="O72:T72"/>
    <mergeCell ref="U68:Z68"/>
    <mergeCell ref="AA68:AF68"/>
    <mergeCell ref="A73:J73"/>
    <mergeCell ref="K73:N73"/>
    <mergeCell ref="O73:T73"/>
    <mergeCell ref="U73:Z73"/>
    <mergeCell ref="AA73:AF73"/>
    <mergeCell ref="A70:J70"/>
    <mergeCell ref="K70:N70"/>
    <mergeCell ref="O70:T70"/>
    <mergeCell ref="U66:Z66"/>
    <mergeCell ref="AA66:AF66"/>
    <mergeCell ref="A71:J71"/>
    <mergeCell ref="K71:N71"/>
    <mergeCell ref="O71:T71"/>
    <mergeCell ref="U71:Z71"/>
    <mergeCell ref="AA71:AF71"/>
    <mergeCell ref="A68:J68"/>
    <mergeCell ref="K68:N68"/>
    <mergeCell ref="O68:T68"/>
    <mergeCell ref="U64:Z64"/>
    <mergeCell ref="AA64:AF64"/>
    <mergeCell ref="A69:J69"/>
    <mergeCell ref="K69:N69"/>
    <mergeCell ref="O69:T69"/>
    <mergeCell ref="U69:Z69"/>
    <mergeCell ref="AA69:AF69"/>
    <mergeCell ref="A66:J66"/>
    <mergeCell ref="K66:N66"/>
    <mergeCell ref="O66:T66"/>
    <mergeCell ref="U62:Z62"/>
    <mergeCell ref="AA62:AF62"/>
    <mergeCell ref="A67:J67"/>
    <mergeCell ref="K67:N67"/>
    <mergeCell ref="O67:T67"/>
    <mergeCell ref="U67:Z67"/>
    <mergeCell ref="AA67:AF67"/>
    <mergeCell ref="A64:J64"/>
    <mergeCell ref="K64:N64"/>
    <mergeCell ref="O64:T64"/>
    <mergeCell ref="U60:Z60"/>
    <mergeCell ref="AA60:AF60"/>
    <mergeCell ref="A65:J65"/>
    <mergeCell ref="K65:N65"/>
    <mergeCell ref="O65:T65"/>
    <mergeCell ref="U65:Z65"/>
    <mergeCell ref="AA65:AF65"/>
    <mergeCell ref="A62:J62"/>
    <mergeCell ref="K62:N62"/>
    <mergeCell ref="O62:T62"/>
    <mergeCell ref="U58:Z58"/>
    <mergeCell ref="AA58:AF58"/>
    <mergeCell ref="A63:J63"/>
    <mergeCell ref="K63:N63"/>
    <mergeCell ref="O63:T63"/>
    <mergeCell ref="U63:Z63"/>
    <mergeCell ref="AA63:AF63"/>
    <mergeCell ref="A60:J60"/>
    <mergeCell ref="K60:N60"/>
    <mergeCell ref="O60:T60"/>
    <mergeCell ref="U56:Z56"/>
    <mergeCell ref="AA56:AF56"/>
    <mergeCell ref="A61:J61"/>
    <mergeCell ref="K61:N61"/>
    <mergeCell ref="O61:T61"/>
    <mergeCell ref="U61:Z61"/>
    <mergeCell ref="AA61:AF61"/>
    <mergeCell ref="A58:J58"/>
    <mergeCell ref="K58:N58"/>
    <mergeCell ref="O58:T58"/>
    <mergeCell ref="U54:Z54"/>
    <mergeCell ref="AA54:AF54"/>
    <mergeCell ref="A59:J59"/>
    <mergeCell ref="K59:N59"/>
    <mergeCell ref="O59:T59"/>
    <mergeCell ref="U59:Z59"/>
    <mergeCell ref="AA59:AF59"/>
    <mergeCell ref="A56:J56"/>
    <mergeCell ref="K56:N56"/>
    <mergeCell ref="O56:T56"/>
    <mergeCell ref="U52:Z52"/>
    <mergeCell ref="AA52:AF52"/>
    <mergeCell ref="A57:J57"/>
    <mergeCell ref="K57:N57"/>
    <mergeCell ref="O57:T57"/>
    <mergeCell ref="U57:Z57"/>
    <mergeCell ref="AA57:AF57"/>
    <mergeCell ref="A54:J54"/>
    <mergeCell ref="K54:N54"/>
    <mergeCell ref="O54:T54"/>
    <mergeCell ref="U50:Z50"/>
    <mergeCell ref="AA50:AF50"/>
    <mergeCell ref="A55:J55"/>
    <mergeCell ref="K55:N55"/>
    <mergeCell ref="O55:T55"/>
    <mergeCell ref="U55:Z55"/>
    <mergeCell ref="AA55:AF55"/>
    <mergeCell ref="A52:J52"/>
    <mergeCell ref="K52:N52"/>
    <mergeCell ref="O52:T52"/>
    <mergeCell ref="U48:Z48"/>
    <mergeCell ref="AA48:AF48"/>
    <mergeCell ref="A53:J53"/>
    <mergeCell ref="K53:N53"/>
    <mergeCell ref="O53:T53"/>
    <mergeCell ref="U53:Z53"/>
    <mergeCell ref="AA53:AF53"/>
    <mergeCell ref="A50:J50"/>
    <mergeCell ref="K50:N50"/>
    <mergeCell ref="O50:T50"/>
    <mergeCell ref="U46:Z46"/>
    <mergeCell ref="AA46:AF46"/>
    <mergeCell ref="A51:J51"/>
    <mergeCell ref="K51:N51"/>
    <mergeCell ref="O51:T51"/>
    <mergeCell ref="U51:Z51"/>
    <mergeCell ref="AA51:AF51"/>
    <mergeCell ref="A48:J48"/>
    <mergeCell ref="K48:N48"/>
    <mergeCell ref="O48:T48"/>
    <mergeCell ref="U44:Z44"/>
    <mergeCell ref="AA44:AF44"/>
    <mergeCell ref="A49:J49"/>
    <mergeCell ref="K49:N49"/>
    <mergeCell ref="O49:T49"/>
    <mergeCell ref="U49:Z49"/>
    <mergeCell ref="AA49:AF49"/>
    <mergeCell ref="A46:J46"/>
    <mergeCell ref="K46:N46"/>
    <mergeCell ref="O46:T46"/>
    <mergeCell ref="U42:Z42"/>
    <mergeCell ref="AA42:AF42"/>
    <mergeCell ref="A47:J47"/>
    <mergeCell ref="K47:N47"/>
    <mergeCell ref="O47:T47"/>
    <mergeCell ref="U47:Z47"/>
    <mergeCell ref="AA47:AF47"/>
    <mergeCell ref="A44:J44"/>
    <mergeCell ref="K44:N44"/>
    <mergeCell ref="O44:T44"/>
    <mergeCell ref="U40:Z40"/>
    <mergeCell ref="AA40:AF40"/>
    <mergeCell ref="A45:J45"/>
    <mergeCell ref="K45:N45"/>
    <mergeCell ref="O45:T45"/>
    <mergeCell ref="U45:Z45"/>
    <mergeCell ref="AA45:AF45"/>
    <mergeCell ref="A42:J42"/>
    <mergeCell ref="K42:N42"/>
    <mergeCell ref="O42:T42"/>
    <mergeCell ref="U38:Z38"/>
    <mergeCell ref="AA38:AF38"/>
    <mergeCell ref="A43:J43"/>
    <mergeCell ref="K43:N43"/>
    <mergeCell ref="O43:T43"/>
    <mergeCell ref="U43:Z43"/>
    <mergeCell ref="AA43:AF43"/>
    <mergeCell ref="A40:J40"/>
    <mergeCell ref="K40:N40"/>
    <mergeCell ref="O40:T40"/>
    <mergeCell ref="U36:Z36"/>
    <mergeCell ref="AA36:AF36"/>
    <mergeCell ref="A41:J41"/>
    <mergeCell ref="K41:N41"/>
    <mergeCell ref="O41:T41"/>
    <mergeCell ref="U41:Z41"/>
    <mergeCell ref="AA41:AF41"/>
    <mergeCell ref="A38:J38"/>
    <mergeCell ref="K38:N38"/>
    <mergeCell ref="O38:T38"/>
    <mergeCell ref="U34:Z34"/>
    <mergeCell ref="AA34:AF34"/>
    <mergeCell ref="A39:J39"/>
    <mergeCell ref="K39:N39"/>
    <mergeCell ref="O39:T39"/>
    <mergeCell ref="U39:Z39"/>
    <mergeCell ref="AA39:AF39"/>
    <mergeCell ref="A36:J36"/>
    <mergeCell ref="K36:N36"/>
    <mergeCell ref="O36:T36"/>
    <mergeCell ref="U32:Z32"/>
    <mergeCell ref="AA32:AF32"/>
    <mergeCell ref="A37:J37"/>
    <mergeCell ref="K37:N37"/>
    <mergeCell ref="O37:T37"/>
    <mergeCell ref="U37:Z37"/>
    <mergeCell ref="AA37:AF37"/>
    <mergeCell ref="A34:J34"/>
    <mergeCell ref="K34:N34"/>
    <mergeCell ref="O34:T34"/>
    <mergeCell ref="U30:Z30"/>
    <mergeCell ref="AA30:AF30"/>
    <mergeCell ref="A35:J35"/>
    <mergeCell ref="K35:N35"/>
    <mergeCell ref="O35:T35"/>
    <mergeCell ref="U35:Z35"/>
    <mergeCell ref="AA35:AF35"/>
    <mergeCell ref="A32:J32"/>
    <mergeCell ref="K32:N32"/>
    <mergeCell ref="O32:T32"/>
    <mergeCell ref="U28:Z28"/>
    <mergeCell ref="AA28:AF28"/>
    <mergeCell ref="A33:J33"/>
    <mergeCell ref="K33:N33"/>
    <mergeCell ref="O33:T33"/>
    <mergeCell ref="U33:Z33"/>
    <mergeCell ref="AA33:AF33"/>
    <mergeCell ref="A30:J30"/>
    <mergeCell ref="K30:N30"/>
    <mergeCell ref="O30:T30"/>
    <mergeCell ref="U26:Z26"/>
    <mergeCell ref="AA26:AF26"/>
    <mergeCell ref="A31:J31"/>
    <mergeCell ref="K31:N31"/>
    <mergeCell ref="O31:T31"/>
    <mergeCell ref="U31:Z31"/>
    <mergeCell ref="AA31:AF31"/>
    <mergeCell ref="A28:J28"/>
    <mergeCell ref="K28:N28"/>
    <mergeCell ref="O28:T28"/>
    <mergeCell ref="U24:Z24"/>
    <mergeCell ref="AA24:AF24"/>
    <mergeCell ref="A29:J29"/>
    <mergeCell ref="K29:N29"/>
    <mergeCell ref="O29:T29"/>
    <mergeCell ref="U29:Z29"/>
    <mergeCell ref="AA29:AF29"/>
    <mergeCell ref="A26:J26"/>
    <mergeCell ref="K26:N26"/>
    <mergeCell ref="O26:T26"/>
    <mergeCell ref="U22:Z22"/>
    <mergeCell ref="AA22:AF22"/>
    <mergeCell ref="A27:J27"/>
    <mergeCell ref="K27:N27"/>
    <mergeCell ref="O27:T27"/>
    <mergeCell ref="U27:Z27"/>
    <mergeCell ref="AA27:AF27"/>
    <mergeCell ref="A24:J24"/>
    <mergeCell ref="K24:N24"/>
    <mergeCell ref="O24:T24"/>
    <mergeCell ref="U20:Z20"/>
    <mergeCell ref="AA20:AF20"/>
    <mergeCell ref="A25:J25"/>
    <mergeCell ref="K25:N25"/>
    <mergeCell ref="O25:T25"/>
    <mergeCell ref="U25:Z25"/>
    <mergeCell ref="AA25:AF25"/>
    <mergeCell ref="A22:J22"/>
    <mergeCell ref="K22:N22"/>
    <mergeCell ref="O22:T22"/>
    <mergeCell ref="U18:Z18"/>
    <mergeCell ref="AA18:AF18"/>
    <mergeCell ref="A23:J23"/>
    <mergeCell ref="K23:N23"/>
    <mergeCell ref="O23:T23"/>
    <mergeCell ref="U23:Z23"/>
    <mergeCell ref="AA23:AF23"/>
    <mergeCell ref="A20:J20"/>
    <mergeCell ref="K20:N20"/>
    <mergeCell ref="O20:T20"/>
    <mergeCell ref="U16:Z16"/>
    <mergeCell ref="AA16:AF16"/>
    <mergeCell ref="A21:J21"/>
    <mergeCell ref="K21:N21"/>
    <mergeCell ref="O21:T21"/>
    <mergeCell ref="U21:Z21"/>
    <mergeCell ref="AA21:AF21"/>
    <mergeCell ref="A18:J18"/>
    <mergeCell ref="K18:N18"/>
    <mergeCell ref="O18:T18"/>
    <mergeCell ref="U14:Z14"/>
    <mergeCell ref="AA14:AF14"/>
    <mergeCell ref="A19:J19"/>
    <mergeCell ref="K19:N19"/>
    <mergeCell ref="O19:T19"/>
    <mergeCell ref="U19:Z19"/>
    <mergeCell ref="AA19:AF19"/>
    <mergeCell ref="A16:J16"/>
    <mergeCell ref="K16:N16"/>
    <mergeCell ref="O16:T16"/>
    <mergeCell ref="U12:Z12"/>
    <mergeCell ref="AA12:AF12"/>
    <mergeCell ref="A17:J17"/>
    <mergeCell ref="K17:N17"/>
    <mergeCell ref="O17:T17"/>
    <mergeCell ref="U17:Z17"/>
    <mergeCell ref="AA17:AF17"/>
    <mergeCell ref="A14:J14"/>
    <mergeCell ref="K14:N14"/>
    <mergeCell ref="O14:T14"/>
    <mergeCell ref="U10:Z10"/>
    <mergeCell ref="AA10:AF10"/>
    <mergeCell ref="A15:J15"/>
    <mergeCell ref="K15:N15"/>
    <mergeCell ref="O15:T15"/>
    <mergeCell ref="U15:Z15"/>
    <mergeCell ref="AA15:AF15"/>
    <mergeCell ref="A12:J12"/>
    <mergeCell ref="K12:N12"/>
    <mergeCell ref="O12:T12"/>
    <mergeCell ref="U8:Z8"/>
    <mergeCell ref="AA8:AF8"/>
    <mergeCell ref="A13:J13"/>
    <mergeCell ref="K13:N13"/>
    <mergeCell ref="O13:T13"/>
    <mergeCell ref="U13:Z13"/>
    <mergeCell ref="AA13:AF13"/>
    <mergeCell ref="A10:J10"/>
    <mergeCell ref="K10:N10"/>
    <mergeCell ref="O10:T10"/>
    <mergeCell ref="A5:AF5"/>
    <mergeCell ref="A6:AF6"/>
    <mergeCell ref="A7:J7"/>
    <mergeCell ref="K7:N7"/>
    <mergeCell ref="O7:T7"/>
    <mergeCell ref="A11:J11"/>
    <mergeCell ref="K11:N11"/>
    <mergeCell ref="O11:T11"/>
    <mergeCell ref="U11:Z11"/>
    <mergeCell ref="AA11:AF11"/>
    <mergeCell ref="U7:Z7"/>
    <mergeCell ref="AA7:AF7"/>
    <mergeCell ref="A9:J9"/>
    <mergeCell ref="K9:N9"/>
    <mergeCell ref="O9:T9"/>
    <mergeCell ref="U9:Z9"/>
    <mergeCell ref="AA9:AF9"/>
    <mergeCell ref="A8:J8"/>
    <mergeCell ref="K8:N8"/>
    <mergeCell ref="O8:T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23" ht="12.75">
      <c r="A1" s="18"/>
      <c r="B1" s="97" t="s">
        <v>109</v>
      </c>
      <c r="C1" s="18"/>
      <c r="D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>
      <c r="A2" s="18"/>
      <c r="B2" s="68" t="s">
        <v>143</v>
      </c>
      <c r="C2" s="211" t="s">
        <v>1227</v>
      </c>
      <c r="D2" s="3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>
      <c r="A3" s="18"/>
      <c r="B3" s="68"/>
      <c r="C3" s="33" t="s">
        <v>145</v>
      </c>
      <c r="D3" s="33"/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3" ht="12.75">
      <c r="A4" s="511" t="s">
        <v>366</v>
      </c>
      <c r="B4" s="512"/>
      <c r="C4" s="512"/>
    </row>
    <row r="5" spans="1:3" ht="15">
      <c r="A5" s="340"/>
      <c r="B5" s="340" t="s">
        <v>368</v>
      </c>
      <c r="C5" s="340" t="s">
        <v>369</v>
      </c>
    </row>
    <row r="6" spans="1:3" ht="15">
      <c r="A6" s="340">
        <v>1</v>
      </c>
      <c r="B6" s="340">
        <v>2</v>
      </c>
      <c r="C6" s="340">
        <v>3</v>
      </c>
    </row>
    <row r="7" spans="1:3" ht="12.75">
      <c r="A7" s="341" t="s">
        <v>370</v>
      </c>
      <c r="B7" s="342" t="s">
        <v>371</v>
      </c>
      <c r="C7" s="343">
        <v>100886373</v>
      </c>
    </row>
    <row r="8" spans="1:3" ht="12.75">
      <c r="A8" s="341" t="s">
        <v>372</v>
      </c>
      <c r="B8" s="342" t="s">
        <v>373</v>
      </c>
      <c r="C8" s="343">
        <v>77944795</v>
      </c>
    </row>
    <row r="9" spans="1:3" ht="26.25">
      <c r="A9" s="344" t="s">
        <v>374</v>
      </c>
      <c r="B9" s="345" t="s">
        <v>375</v>
      </c>
      <c r="C9" s="346">
        <v>22941578</v>
      </c>
    </row>
    <row r="10" spans="1:3" ht="26.25">
      <c r="A10" s="341" t="s">
        <v>376</v>
      </c>
      <c r="B10" s="342" t="s">
        <v>377</v>
      </c>
      <c r="C10" s="343">
        <v>67071532</v>
      </c>
    </row>
    <row r="11" spans="1:3" ht="12.75">
      <c r="A11" s="341" t="s">
        <v>378</v>
      </c>
      <c r="B11" s="342" t="s">
        <v>379</v>
      </c>
      <c r="C11" s="343">
        <v>2281275</v>
      </c>
    </row>
    <row r="12" spans="1:3" ht="26.25">
      <c r="A12" s="344" t="s">
        <v>380</v>
      </c>
      <c r="B12" s="345" t="s">
        <v>381</v>
      </c>
      <c r="C12" s="346">
        <v>64790257</v>
      </c>
    </row>
    <row r="13" spans="1:3" ht="12.75">
      <c r="A13" s="344" t="s">
        <v>382</v>
      </c>
      <c r="B13" s="345" t="s">
        <v>383</v>
      </c>
      <c r="C13" s="346">
        <v>87731835</v>
      </c>
    </row>
    <row r="14" spans="1:3" ht="12.75">
      <c r="A14" s="344" t="s">
        <v>384</v>
      </c>
      <c r="B14" s="345" t="s">
        <v>385</v>
      </c>
      <c r="C14" s="346">
        <v>87731835</v>
      </c>
    </row>
    <row r="15" spans="1:3" ht="26.25">
      <c r="A15" s="347" t="s">
        <v>386</v>
      </c>
      <c r="B15" s="348" t="s">
        <v>387</v>
      </c>
      <c r="C15" s="349">
        <v>87731835</v>
      </c>
    </row>
  </sheetData>
  <sheetProtection/>
  <mergeCells count="1">
    <mergeCell ref="A4:C4"/>
  </mergeCells>
  <printOptions/>
  <pageMargins left="0.75" right="0.75" top="1" bottom="1" header="0.5" footer="0.5"/>
  <pageSetup horizontalDpi="300" verticalDpi="300" orientation="portrait" scale="95" r:id="rId1"/>
  <headerFooter alignWithMargins="0">
    <oddHeader>&amp;L&amp;C&amp;RÉrték típus: Forint</oddHeader>
    <oddFooter>&amp;LAdatellenőrző kód: -2b42-24-23-394b-252f-43194f-48-ce-8056-7e-59-54-25&amp;C&amp;R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F1" sqref="F1"/>
    </sheetView>
  </sheetViews>
  <sheetFormatPr defaultColWidth="4.50390625" defaultRowHeight="12.75"/>
  <cols>
    <col min="1" max="1" width="49.625" style="178" customWidth="1"/>
    <col min="2" max="2" width="19.125" style="178" customWidth="1"/>
    <col min="3" max="3" width="14.50390625" style="178" customWidth="1"/>
    <col min="4" max="4" width="12.625" style="178" customWidth="1"/>
    <col min="5" max="5" width="14.125" style="178" customWidth="1"/>
    <col min="6" max="6" width="13.625" style="178" customWidth="1"/>
    <col min="7" max="7" width="14.125" style="178" customWidth="1"/>
    <col min="8" max="8" width="13.125" style="178" customWidth="1"/>
    <col min="9" max="9" width="13.875" style="178" customWidth="1"/>
    <col min="10" max="10" width="12.50390625" style="178" customWidth="1"/>
    <col min="11" max="254" width="9.125" style="178" customWidth="1"/>
    <col min="255" max="255" width="3.50390625" style="178" customWidth="1"/>
    <col min="256" max="16384" width="4.50390625" style="178" customWidth="1"/>
  </cols>
  <sheetData>
    <row r="1" spans="1:6" ht="17.25">
      <c r="A1" s="137" t="s">
        <v>109</v>
      </c>
      <c r="F1" s="211" t="s">
        <v>1228</v>
      </c>
    </row>
    <row r="2" spans="1:6" ht="12.75">
      <c r="A2" s="179" t="s">
        <v>283</v>
      </c>
      <c r="B2" s="180"/>
      <c r="C2" s="180"/>
      <c r="D2" s="180"/>
      <c r="E2" s="180"/>
      <c r="F2" s="182" t="s">
        <v>284</v>
      </c>
    </row>
    <row r="3" spans="1:6" ht="13.5" thickBot="1">
      <c r="A3" s="179"/>
      <c r="B3" s="180"/>
      <c r="C3" s="180"/>
      <c r="D3" s="180"/>
      <c r="E3" s="180"/>
      <c r="F3" s="211"/>
    </row>
    <row r="4" spans="1:10" ht="27" thickBot="1">
      <c r="A4" s="183" t="s">
        <v>285</v>
      </c>
      <c r="B4" s="184" t="s">
        <v>41</v>
      </c>
      <c r="C4" s="184" t="s">
        <v>286</v>
      </c>
      <c r="D4" s="186" t="s">
        <v>1208</v>
      </c>
      <c r="E4" s="184" t="s">
        <v>287</v>
      </c>
      <c r="F4" s="185" t="s">
        <v>288</v>
      </c>
      <c r="G4" s="184" t="s">
        <v>289</v>
      </c>
      <c r="H4" s="186" t="s">
        <v>290</v>
      </c>
      <c r="I4" s="187" t="s">
        <v>291</v>
      </c>
      <c r="J4" s="188" t="s">
        <v>292</v>
      </c>
    </row>
    <row r="5" spans="1:10" ht="13.5">
      <c r="A5" s="189" t="s">
        <v>1191</v>
      </c>
      <c r="B5" s="201">
        <f aca="true" t="shared" si="0" ref="B5:B24">SUM(C5:J5)</f>
        <v>200000</v>
      </c>
      <c r="C5" s="191"/>
      <c r="D5" s="191"/>
      <c r="E5" s="191">
        <v>200000</v>
      </c>
      <c r="F5" s="191"/>
      <c r="G5" s="191"/>
      <c r="H5" s="191"/>
      <c r="I5" s="192"/>
      <c r="J5" s="191"/>
    </row>
    <row r="6" spans="1:10" ht="13.5">
      <c r="A6" s="189" t="s">
        <v>1192</v>
      </c>
      <c r="B6" s="201">
        <f t="shared" si="0"/>
        <v>80000</v>
      </c>
      <c r="C6" s="191"/>
      <c r="D6" s="191"/>
      <c r="E6" s="191"/>
      <c r="F6" s="191"/>
      <c r="G6" s="191">
        <v>80000</v>
      </c>
      <c r="H6" s="191"/>
      <c r="I6" s="192"/>
      <c r="J6" s="191"/>
    </row>
    <row r="7" spans="1:10" ht="13.5">
      <c r="A7" s="193" t="s">
        <v>1193</v>
      </c>
      <c r="B7" s="201">
        <f t="shared" si="0"/>
        <v>500000</v>
      </c>
      <c r="C7" s="194"/>
      <c r="D7" s="194"/>
      <c r="E7" s="194"/>
      <c r="F7" s="194">
        <v>500000</v>
      </c>
      <c r="G7" s="194"/>
      <c r="H7" s="194"/>
      <c r="I7" s="195"/>
      <c r="J7" s="194"/>
    </row>
    <row r="8" spans="1:10" ht="13.5">
      <c r="A8" s="193" t="s">
        <v>1194</v>
      </c>
      <c r="B8" s="201">
        <f t="shared" si="0"/>
        <v>196000</v>
      </c>
      <c r="C8" s="194"/>
      <c r="D8" s="194"/>
      <c r="E8" s="194"/>
      <c r="F8" s="194">
        <v>196000</v>
      </c>
      <c r="G8" s="194"/>
      <c r="H8" s="194"/>
      <c r="I8" s="195"/>
      <c r="J8" s="194"/>
    </row>
    <row r="9" spans="1:10" ht="13.5">
      <c r="A9" s="196" t="s">
        <v>1195</v>
      </c>
      <c r="B9" s="201">
        <f t="shared" si="0"/>
        <v>30000</v>
      </c>
      <c r="C9" s="194"/>
      <c r="D9" s="194"/>
      <c r="E9" s="197"/>
      <c r="F9" s="194">
        <v>30000</v>
      </c>
      <c r="G9" s="197"/>
      <c r="H9" s="194"/>
      <c r="I9" s="195"/>
      <c r="J9" s="194"/>
    </row>
    <row r="10" spans="1:10" ht="13.5">
      <c r="A10" s="198" t="s">
        <v>1196</v>
      </c>
      <c r="B10" s="201">
        <f t="shared" si="0"/>
        <v>100000</v>
      </c>
      <c r="C10" s="194"/>
      <c r="D10" s="194"/>
      <c r="E10" s="199">
        <v>100000</v>
      </c>
      <c r="F10" s="194"/>
      <c r="G10" s="199"/>
      <c r="H10" s="194"/>
      <c r="I10" s="195"/>
      <c r="J10" s="194"/>
    </row>
    <row r="11" spans="1:10" ht="13.5">
      <c r="A11" s="193" t="s">
        <v>1197</v>
      </c>
      <c r="B11" s="201">
        <f t="shared" si="0"/>
        <v>200000</v>
      </c>
      <c r="C11" s="194"/>
      <c r="D11" s="194"/>
      <c r="E11" s="194">
        <v>200000</v>
      </c>
      <c r="F11" s="194"/>
      <c r="G11" s="194"/>
      <c r="H11" s="194"/>
      <c r="I11" s="195"/>
      <c r="J11" s="194"/>
    </row>
    <row r="12" spans="1:10" ht="15">
      <c r="A12" s="16" t="s">
        <v>1198</v>
      </c>
      <c r="B12" s="201">
        <f t="shared" si="0"/>
        <v>600000</v>
      </c>
      <c r="C12" s="194"/>
      <c r="D12" s="194"/>
      <c r="E12" s="194">
        <v>600000</v>
      </c>
      <c r="F12" s="194"/>
      <c r="G12" s="194"/>
      <c r="H12" s="194"/>
      <c r="I12" s="195"/>
      <c r="J12" s="194"/>
    </row>
    <row r="13" spans="1:10" ht="15">
      <c r="A13" s="16" t="s">
        <v>1199</v>
      </c>
      <c r="B13" s="201">
        <f t="shared" si="0"/>
        <v>1500000</v>
      </c>
      <c r="C13" s="194"/>
      <c r="D13" s="194"/>
      <c r="E13" s="194">
        <v>1500000</v>
      </c>
      <c r="F13" s="194"/>
      <c r="G13" s="194"/>
      <c r="H13" s="194"/>
      <c r="I13" s="195"/>
      <c r="J13" s="194"/>
    </row>
    <row r="14" spans="1:10" ht="13.5">
      <c r="A14" s="193" t="s">
        <v>1200</v>
      </c>
      <c r="B14" s="201">
        <f t="shared" si="0"/>
        <v>900000</v>
      </c>
      <c r="C14" s="194"/>
      <c r="D14" s="194"/>
      <c r="E14" s="194"/>
      <c r="F14" s="194">
        <v>900000</v>
      </c>
      <c r="G14" s="194"/>
      <c r="H14" s="194"/>
      <c r="I14" s="195"/>
      <c r="J14" s="194"/>
    </row>
    <row r="15" spans="1:10" ht="13.5">
      <c r="A15" s="193" t="s">
        <v>1201</v>
      </c>
      <c r="B15" s="201">
        <f t="shared" si="0"/>
        <v>100000</v>
      </c>
      <c r="C15" s="194"/>
      <c r="D15" s="194"/>
      <c r="E15" s="194"/>
      <c r="F15" s="194"/>
      <c r="G15" s="194">
        <v>100000</v>
      </c>
      <c r="H15" s="194"/>
      <c r="I15" s="195"/>
      <c r="J15" s="194"/>
    </row>
    <row r="16" spans="1:10" ht="13.5">
      <c r="A16" s="196" t="s">
        <v>1202</v>
      </c>
      <c r="B16" s="201">
        <f t="shared" si="0"/>
        <v>100000</v>
      </c>
      <c r="C16" s="194"/>
      <c r="D16" s="194"/>
      <c r="E16" s="194"/>
      <c r="F16" s="194"/>
      <c r="G16" s="194">
        <v>100000</v>
      </c>
      <c r="H16" s="194"/>
      <c r="I16" s="195"/>
      <c r="J16" s="194"/>
    </row>
    <row r="17" spans="1:10" ht="13.5">
      <c r="A17" s="200" t="s">
        <v>1203</v>
      </c>
      <c r="B17" s="201">
        <f t="shared" si="0"/>
        <v>100000</v>
      </c>
      <c r="C17" s="194"/>
      <c r="D17" s="194"/>
      <c r="E17" s="194"/>
      <c r="F17" s="197"/>
      <c r="G17" s="194">
        <v>100000</v>
      </c>
      <c r="H17" s="194"/>
      <c r="I17" s="195"/>
      <c r="J17" s="194"/>
    </row>
    <row r="18" spans="1:10" ht="13.5">
      <c r="A18" s="200" t="s">
        <v>1204</v>
      </c>
      <c r="B18" s="201">
        <f t="shared" si="0"/>
        <v>100000</v>
      </c>
      <c r="C18" s="194"/>
      <c r="D18" s="194"/>
      <c r="E18" s="194"/>
      <c r="F18" s="197">
        <v>100000</v>
      </c>
      <c r="G18" s="194"/>
      <c r="H18" s="194"/>
      <c r="I18" s="195"/>
      <c r="J18" s="194"/>
    </row>
    <row r="19" spans="1:10" ht="13.5">
      <c r="A19" s="200" t="s">
        <v>1215</v>
      </c>
      <c r="B19" s="201">
        <f t="shared" si="0"/>
        <v>60000</v>
      </c>
      <c r="C19" s="194"/>
      <c r="D19" s="194"/>
      <c r="E19" s="194"/>
      <c r="F19" s="197">
        <v>60000</v>
      </c>
      <c r="G19" s="194"/>
      <c r="H19" s="194"/>
      <c r="I19" s="195"/>
      <c r="J19" s="194"/>
    </row>
    <row r="20" spans="1:10" ht="13.5">
      <c r="A20" s="200" t="s">
        <v>1205</v>
      </c>
      <c r="B20" s="201">
        <f t="shared" si="0"/>
        <v>50000</v>
      </c>
      <c r="C20" s="194"/>
      <c r="D20" s="194"/>
      <c r="E20" s="194">
        <v>50000</v>
      </c>
      <c r="F20" s="197"/>
      <c r="G20" s="194"/>
      <c r="H20" s="194"/>
      <c r="I20" s="195"/>
      <c r="J20" s="194"/>
    </row>
    <row r="21" spans="1:10" ht="13.5">
      <c r="A21" s="193" t="s">
        <v>1206</v>
      </c>
      <c r="B21" s="201">
        <f t="shared" si="0"/>
        <v>120000</v>
      </c>
      <c r="C21" s="194"/>
      <c r="D21" s="194"/>
      <c r="E21" s="194">
        <v>120000</v>
      </c>
      <c r="F21" s="194"/>
      <c r="G21" s="197"/>
      <c r="H21" s="194"/>
      <c r="I21" s="195"/>
      <c r="J21" s="194"/>
    </row>
    <row r="22" spans="1:10" ht="13.5">
      <c r="A22" s="193" t="s">
        <v>296</v>
      </c>
      <c r="B22" s="201">
        <f t="shared" si="0"/>
        <v>33850664</v>
      </c>
      <c r="C22" s="194">
        <v>33850664</v>
      </c>
      <c r="D22" s="194"/>
      <c r="E22" s="194"/>
      <c r="F22" s="194"/>
      <c r="G22" s="199"/>
      <c r="H22" s="194"/>
      <c r="I22" s="195"/>
      <c r="J22" s="194"/>
    </row>
    <row r="23" spans="1:10" ht="13.5">
      <c r="A23" s="193" t="s">
        <v>1207</v>
      </c>
      <c r="B23" s="201">
        <f t="shared" si="0"/>
        <v>37739</v>
      </c>
      <c r="C23" s="194"/>
      <c r="D23" s="194">
        <v>37739</v>
      </c>
      <c r="E23" s="194"/>
      <c r="F23" s="194"/>
      <c r="G23" s="199"/>
      <c r="H23" s="194"/>
      <c r="I23" s="195"/>
      <c r="J23" s="194"/>
    </row>
    <row r="24" spans="1:10" ht="13.5" thickBot="1">
      <c r="A24" s="70"/>
      <c r="B24" s="201">
        <f t="shared" si="0"/>
        <v>0</v>
      </c>
      <c r="C24" s="202"/>
      <c r="D24" s="202"/>
      <c r="E24" s="205"/>
      <c r="F24" s="203"/>
      <c r="G24" s="202"/>
      <c r="H24" s="202"/>
      <c r="I24" s="204"/>
      <c r="J24" s="202"/>
    </row>
    <row r="25" spans="1:10" ht="13.5" thickBot="1">
      <c r="A25" s="206" t="s">
        <v>673</v>
      </c>
      <c r="B25" s="207">
        <f aca="true" t="shared" si="1" ref="B25:J25">SUM(B5:B24)</f>
        <v>38824403</v>
      </c>
      <c r="C25" s="207">
        <f t="shared" si="1"/>
        <v>33850664</v>
      </c>
      <c r="D25" s="207">
        <f t="shared" si="1"/>
        <v>37739</v>
      </c>
      <c r="E25" s="207">
        <f t="shared" si="1"/>
        <v>2770000</v>
      </c>
      <c r="F25" s="207">
        <f t="shared" si="1"/>
        <v>1786000</v>
      </c>
      <c r="G25" s="207">
        <f t="shared" si="1"/>
        <v>380000</v>
      </c>
      <c r="H25" s="207">
        <f t="shared" si="1"/>
        <v>0</v>
      </c>
      <c r="I25" s="207">
        <f t="shared" si="1"/>
        <v>0</v>
      </c>
      <c r="J25" s="207">
        <f t="shared" si="1"/>
        <v>0</v>
      </c>
    </row>
    <row r="26" spans="1:10" ht="13.5">
      <c r="A26" s="189" t="s">
        <v>293</v>
      </c>
      <c r="B26" s="190">
        <f aca="true" t="shared" si="2" ref="B26:B49">SUM(C26:J26)</f>
        <v>473355</v>
      </c>
      <c r="C26" s="191">
        <v>473355</v>
      </c>
      <c r="D26" s="191"/>
      <c r="E26" s="191"/>
      <c r="F26" s="191"/>
      <c r="G26" s="191"/>
      <c r="H26" s="191"/>
      <c r="I26" s="192"/>
      <c r="J26" s="191"/>
    </row>
    <row r="27" spans="1:10" ht="13.5">
      <c r="A27" s="189" t="s">
        <v>294</v>
      </c>
      <c r="B27" s="190">
        <f t="shared" si="2"/>
        <v>3550338</v>
      </c>
      <c r="C27" s="191">
        <v>3420338</v>
      </c>
      <c r="D27" s="191"/>
      <c r="E27" s="191">
        <v>130000</v>
      </c>
      <c r="F27" s="191"/>
      <c r="G27" s="191"/>
      <c r="H27" s="191"/>
      <c r="I27" s="192"/>
      <c r="J27" s="191"/>
    </row>
    <row r="28" spans="1:10" ht="13.5">
      <c r="A28" s="193" t="s">
        <v>295</v>
      </c>
      <c r="B28" s="190">
        <f t="shared" si="2"/>
        <v>250000</v>
      </c>
      <c r="C28" s="194">
        <v>250000</v>
      </c>
      <c r="D28" s="194"/>
      <c r="E28" s="194"/>
      <c r="F28" s="194"/>
      <c r="G28" s="194"/>
      <c r="H28" s="194"/>
      <c r="I28" s="195"/>
      <c r="J28" s="194"/>
    </row>
    <row r="29" spans="1:10" ht="13.5">
      <c r="A29" s="193" t="s">
        <v>296</v>
      </c>
      <c r="B29" s="190">
        <f t="shared" si="2"/>
        <v>1500000</v>
      </c>
      <c r="C29" s="194">
        <v>1500000</v>
      </c>
      <c r="D29" s="194"/>
      <c r="E29" s="194"/>
      <c r="F29" s="194"/>
      <c r="G29" s="194"/>
      <c r="H29" s="194"/>
      <c r="I29" s="195"/>
      <c r="J29" s="194"/>
    </row>
    <row r="30" spans="1:10" ht="13.5">
      <c r="A30" s="196" t="s">
        <v>297</v>
      </c>
      <c r="B30" s="190">
        <f t="shared" si="2"/>
        <v>0</v>
      </c>
      <c r="C30" s="194"/>
      <c r="D30" s="194"/>
      <c r="E30" s="197"/>
      <c r="F30" s="194"/>
      <c r="G30" s="197"/>
      <c r="H30" s="194"/>
      <c r="I30" s="195"/>
      <c r="J30" s="194"/>
    </row>
    <row r="31" spans="1:10" ht="13.5">
      <c r="A31" s="198" t="s">
        <v>298</v>
      </c>
      <c r="B31" s="190">
        <f t="shared" si="2"/>
        <v>10914583</v>
      </c>
      <c r="C31" s="194">
        <v>5723523</v>
      </c>
      <c r="D31" s="194"/>
      <c r="E31" s="199">
        <v>5191060</v>
      </c>
      <c r="F31" s="194"/>
      <c r="G31" s="199"/>
      <c r="H31" s="194"/>
      <c r="I31" s="195"/>
      <c r="J31" s="194"/>
    </row>
    <row r="32" spans="1:10" ht="13.5">
      <c r="A32" s="193" t="s">
        <v>299</v>
      </c>
      <c r="B32" s="190">
        <f t="shared" si="2"/>
        <v>959427</v>
      </c>
      <c r="C32" s="194"/>
      <c r="D32" s="194"/>
      <c r="E32" s="194"/>
      <c r="F32" s="194"/>
      <c r="G32" s="194"/>
      <c r="H32" s="194"/>
      <c r="I32" s="195"/>
      <c r="J32" s="194">
        <v>959427</v>
      </c>
    </row>
    <row r="33" spans="1:10" ht="15">
      <c r="A33" s="16" t="s">
        <v>278</v>
      </c>
      <c r="B33" s="190">
        <f t="shared" si="2"/>
        <v>15974825</v>
      </c>
      <c r="C33" s="194"/>
      <c r="D33" s="194"/>
      <c r="E33" s="194"/>
      <c r="F33" s="194">
        <v>15974825</v>
      </c>
      <c r="G33" s="194"/>
      <c r="H33" s="194"/>
      <c r="I33" s="195"/>
      <c r="J33" s="194"/>
    </row>
    <row r="34" spans="1:10" ht="15">
      <c r="A34" s="16" t="s">
        <v>279</v>
      </c>
      <c r="B34" s="190">
        <f t="shared" si="2"/>
        <v>4843436</v>
      </c>
      <c r="C34" s="194"/>
      <c r="D34" s="194"/>
      <c r="E34" s="194"/>
      <c r="F34" s="194">
        <v>4843436</v>
      </c>
      <c r="G34" s="194"/>
      <c r="H34" s="194"/>
      <c r="I34" s="195"/>
      <c r="J34" s="194"/>
    </row>
    <row r="35" spans="1:10" ht="13.5">
      <c r="A35" s="193" t="s">
        <v>300</v>
      </c>
      <c r="B35" s="190">
        <f t="shared" si="2"/>
        <v>4055728</v>
      </c>
      <c r="C35" s="194"/>
      <c r="D35" s="194"/>
      <c r="E35" s="194">
        <v>707608</v>
      </c>
      <c r="F35" s="194"/>
      <c r="G35" s="194"/>
      <c r="H35" s="194"/>
      <c r="I35" s="195">
        <v>3348120</v>
      </c>
      <c r="J35" s="194"/>
    </row>
    <row r="36" spans="1:10" ht="13.5">
      <c r="A36" s="193" t="s">
        <v>301</v>
      </c>
      <c r="B36" s="190">
        <f t="shared" si="2"/>
        <v>500000</v>
      </c>
      <c r="C36" s="194"/>
      <c r="D36" s="194"/>
      <c r="E36" s="194"/>
      <c r="F36" s="194"/>
      <c r="G36" s="194"/>
      <c r="H36" s="194">
        <v>500000</v>
      </c>
      <c r="I36" s="195"/>
      <c r="J36" s="194"/>
    </row>
    <row r="37" spans="1:10" ht="13.5">
      <c r="A37" s="196" t="s">
        <v>302</v>
      </c>
      <c r="B37" s="190">
        <f t="shared" si="2"/>
        <v>1100000</v>
      </c>
      <c r="C37" s="194"/>
      <c r="D37" s="194"/>
      <c r="E37" s="194"/>
      <c r="F37" s="194"/>
      <c r="G37" s="194"/>
      <c r="H37" s="194"/>
      <c r="I37" s="195">
        <v>1100000</v>
      </c>
      <c r="J37" s="194"/>
    </row>
    <row r="38" spans="1:10" ht="13.5">
      <c r="A38" s="200" t="s">
        <v>280</v>
      </c>
      <c r="B38" s="190">
        <f t="shared" si="2"/>
        <v>800000</v>
      </c>
      <c r="C38" s="194"/>
      <c r="D38" s="194"/>
      <c r="E38" s="194"/>
      <c r="F38" s="197">
        <v>800000</v>
      </c>
      <c r="G38" s="194"/>
      <c r="H38" s="194"/>
      <c r="I38" s="195"/>
      <c r="J38" s="194"/>
    </row>
    <row r="39" spans="1:10" ht="13.5">
      <c r="A39" s="200" t="s">
        <v>281</v>
      </c>
      <c r="B39" s="190">
        <f t="shared" si="2"/>
        <v>605740</v>
      </c>
      <c r="C39" s="194"/>
      <c r="D39" s="194"/>
      <c r="E39" s="194"/>
      <c r="F39" s="197">
        <v>605740</v>
      </c>
      <c r="G39" s="194"/>
      <c r="H39" s="194"/>
      <c r="I39" s="195"/>
      <c r="J39" s="194"/>
    </row>
    <row r="40" spans="1:10" ht="13.5">
      <c r="A40" s="200" t="s">
        <v>156</v>
      </c>
      <c r="B40" s="190">
        <f t="shared" si="2"/>
        <v>250000</v>
      </c>
      <c r="C40" s="194"/>
      <c r="D40" s="194"/>
      <c r="E40" s="194"/>
      <c r="F40" s="197">
        <v>250000</v>
      </c>
      <c r="G40" s="194"/>
      <c r="H40" s="194"/>
      <c r="I40" s="195"/>
      <c r="J40" s="194"/>
    </row>
    <row r="41" spans="1:10" ht="13.5">
      <c r="A41" s="200" t="s">
        <v>282</v>
      </c>
      <c r="B41" s="190">
        <f t="shared" si="2"/>
        <v>100000</v>
      </c>
      <c r="C41" s="194"/>
      <c r="D41" s="194"/>
      <c r="E41" s="194"/>
      <c r="F41" s="197">
        <v>100000</v>
      </c>
      <c r="G41" s="194"/>
      <c r="H41" s="194"/>
      <c r="I41" s="195"/>
      <c r="J41" s="194"/>
    </row>
    <row r="42" spans="1:10" ht="13.5">
      <c r="A42" s="193" t="s">
        <v>254</v>
      </c>
      <c r="B42" s="190">
        <f t="shared" si="2"/>
        <v>1475000</v>
      </c>
      <c r="C42" s="194"/>
      <c r="D42" s="194"/>
      <c r="E42" s="194"/>
      <c r="F42" s="194"/>
      <c r="G42" s="197">
        <v>1475000</v>
      </c>
      <c r="H42" s="194"/>
      <c r="I42" s="195"/>
      <c r="J42" s="194"/>
    </row>
    <row r="43" spans="1:10" ht="13.5">
      <c r="A43" s="193" t="s">
        <v>255</v>
      </c>
      <c r="B43" s="190">
        <f t="shared" si="2"/>
        <v>355000</v>
      </c>
      <c r="C43" s="194"/>
      <c r="D43" s="194"/>
      <c r="E43" s="194"/>
      <c r="F43" s="194"/>
      <c r="G43" s="199">
        <v>355000</v>
      </c>
      <c r="H43" s="194"/>
      <c r="I43" s="195"/>
      <c r="J43" s="194"/>
    </row>
    <row r="44" spans="1:10" ht="13.5">
      <c r="A44" s="193" t="s">
        <v>277</v>
      </c>
      <c r="B44" s="190">
        <f t="shared" si="2"/>
        <v>900000</v>
      </c>
      <c r="C44" s="194"/>
      <c r="D44" s="194"/>
      <c r="E44" s="194"/>
      <c r="F44" s="194"/>
      <c r="G44" s="199">
        <v>900000</v>
      </c>
      <c r="H44" s="194"/>
      <c r="I44" s="195"/>
      <c r="J44" s="194"/>
    </row>
    <row r="45" spans="1:10" ht="13.5">
      <c r="A45" s="196" t="s">
        <v>253</v>
      </c>
      <c r="B45" s="190">
        <f t="shared" si="2"/>
        <v>300000</v>
      </c>
      <c r="C45" s="194"/>
      <c r="D45" s="194"/>
      <c r="E45" s="194"/>
      <c r="F45" s="194"/>
      <c r="G45" s="194">
        <v>300000</v>
      </c>
      <c r="H45" s="194"/>
      <c r="I45" s="195"/>
      <c r="J45" s="194"/>
    </row>
    <row r="46" spans="1:10" ht="13.5">
      <c r="A46" s="200"/>
      <c r="B46" s="190">
        <f t="shared" si="2"/>
        <v>0</v>
      </c>
      <c r="C46" s="194"/>
      <c r="D46" s="194"/>
      <c r="E46" s="194"/>
      <c r="F46" s="197"/>
      <c r="G46" s="194"/>
      <c r="H46" s="194"/>
      <c r="I46" s="195"/>
      <c r="J46" s="194"/>
    </row>
    <row r="47" spans="1:10" ht="12.75">
      <c r="A47" s="70"/>
      <c r="B47" s="201">
        <f t="shared" si="2"/>
        <v>0</v>
      </c>
      <c r="C47" s="202"/>
      <c r="D47" s="202"/>
      <c r="E47" s="202"/>
      <c r="F47" s="203"/>
      <c r="G47" s="202"/>
      <c r="H47" s="202"/>
      <c r="I47" s="204"/>
      <c r="J47" s="202"/>
    </row>
    <row r="48" spans="1:10" ht="12.75">
      <c r="A48" s="70"/>
      <c r="B48" s="201">
        <f t="shared" si="2"/>
        <v>0</v>
      </c>
      <c r="C48" s="202"/>
      <c r="D48" s="202"/>
      <c r="E48" s="202"/>
      <c r="F48" s="203"/>
      <c r="G48" s="202"/>
      <c r="H48" s="202"/>
      <c r="I48" s="204"/>
      <c r="J48" s="202"/>
    </row>
    <row r="49" spans="1:10" ht="13.5" thickBot="1">
      <c r="A49" s="70"/>
      <c r="B49" s="201">
        <f t="shared" si="2"/>
        <v>0</v>
      </c>
      <c r="C49" s="202"/>
      <c r="D49" s="202"/>
      <c r="E49" s="205"/>
      <c r="F49" s="203"/>
      <c r="G49" s="202"/>
      <c r="H49" s="202"/>
      <c r="I49" s="204"/>
      <c r="J49" s="202"/>
    </row>
    <row r="50" spans="1:10" ht="12.75">
      <c r="A50" s="350" t="s">
        <v>672</v>
      </c>
      <c r="B50" s="351">
        <f>SUM(B26:B49)</f>
        <v>48907432</v>
      </c>
      <c r="C50" s="351">
        <f aca="true" t="shared" si="3" ref="C50:J50">SUM(C26:C49)</f>
        <v>11367216</v>
      </c>
      <c r="D50" s="351">
        <f t="shared" si="3"/>
        <v>0</v>
      </c>
      <c r="E50" s="351">
        <f t="shared" si="3"/>
        <v>6028668</v>
      </c>
      <c r="F50" s="351">
        <f t="shared" si="3"/>
        <v>22574001</v>
      </c>
      <c r="G50" s="351">
        <f t="shared" si="3"/>
        <v>3030000</v>
      </c>
      <c r="H50" s="351">
        <f t="shared" si="3"/>
        <v>500000</v>
      </c>
      <c r="I50" s="351">
        <f t="shared" si="3"/>
        <v>4448120</v>
      </c>
      <c r="J50" s="351">
        <f t="shared" si="3"/>
        <v>959427</v>
      </c>
    </row>
    <row r="51" spans="1:10" ht="12.75">
      <c r="A51" s="352" t="s">
        <v>671</v>
      </c>
      <c r="B51" s="353">
        <f>B25+B50</f>
        <v>87731835</v>
      </c>
      <c r="C51" s="353">
        <f aca="true" t="shared" si="4" ref="C51:J51">C25+C50</f>
        <v>45217880</v>
      </c>
      <c r="D51" s="353">
        <f t="shared" si="4"/>
        <v>37739</v>
      </c>
      <c r="E51" s="353">
        <f t="shared" si="4"/>
        <v>8798668</v>
      </c>
      <c r="F51" s="353">
        <f t="shared" si="4"/>
        <v>24360001</v>
      </c>
      <c r="G51" s="353">
        <f t="shared" si="4"/>
        <v>3410000</v>
      </c>
      <c r="H51" s="353">
        <f t="shared" si="4"/>
        <v>500000</v>
      </c>
      <c r="I51" s="353">
        <f t="shared" si="4"/>
        <v>4448120</v>
      </c>
      <c r="J51" s="353">
        <f t="shared" si="4"/>
        <v>959427</v>
      </c>
    </row>
    <row r="52" spans="1:10" ht="12.75">
      <c r="A52" s="208" t="s">
        <v>303</v>
      </c>
      <c r="B52" s="209">
        <f>SUM(C52:J52)</f>
        <v>19758050</v>
      </c>
      <c r="C52" s="209">
        <f>C28+C31</f>
        <v>5973523</v>
      </c>
      <c r="D52" s="209">
        <f>D51</f>
        <v>37739</v>
      </c>
      <c r="E52" s="210">
        <f>E51</f>
        <v>8798668</v>
      </c>
      <c r="F52" s="208"/>
      <c r="G52" s="210"/>
      <c r="H52" s="210">
        <f>H50</f>
        <v>500000</v>
      </c>
      <c r="I52" s="211">
        <f>I50</f>
        <v>4448120</v>
      </c>
      <c r="J52" s="209"/>
    </row>
    <row r="53" spans="1:10" ht="12.75">
      <c r="A53" s="208" t="s">
        <v>304</v>
      </c>
      <c r="B53" s="209">
        <f>SUM(C53:J53)</f>
        <v>67014358</v>
      </c>
      <c r="C53" s="210">
        <f>C26+C27+C29+C22</f>
        <v>39244357</v>
      </c>
      <c r="D53" s="210"/>
      <c r="E53" s="208"/>
      <c r="F53" s="210">
        <f>F51</f>
        <v>24360001</v>
      </c>
      <c r="G53" s="210">
        <f>G51</f>
        <v>3410000</v>
      </c>
      <c r="H53" s="208"/>
      <c r="I53" s="210"/>
      <c r="J53" s="212"/>
    </row>
    <row r="54" spans="1:10" ht="12.75">
      <c r="A54" s="208" t="s">
        <v>305</v>
      </c>
      <c r="B54" s="209">
        <f>SUM(C54:J54)</f>
        <v>959427</v>
      </c>
      <c r="C54" s="210"/>
      <c r="D54" s="210"/>
      <c r="E54" s="208"/>
      <c r="F54" s="210"/>
      <c r="G54" s="210"/>
      <c r="H54" s="208"/>
      <c r="I54" s="210"/>
      <c r="J54" s="209">
        <f>J50</f>
        <v>959427</v>
      </c>
    </row>
    <row r="55" spans="1:10" s="180" customFormat="1" ht="12.75">
      <c r="A55" s="213" t="s">
        <v>41</v>
      </c>
      <c r="B55" s="214">
        <f>SUM(C55:J55)</f>
        <v>87731835</v>
      </c>
      <c r="C55" s="214">
        <f>SUM(C52:C54)</f>
        <v>45217880</v>
      </c>
      <c r="D55" s="214">
        <f>SUM(D52:D54)</f>
        <v>37739</v>
      </c>
      <c r="E55" s="214">
        <f aca="true" t="shared" si="5" ref="E55:J55">SUM(E52:E54)</f>
        <v>8798668</v>
      </c>
      <c r="F55" s="214">
        <f t="shared" si="5"/>
        <v>24360001</v>
      </c>
      <c r="G55" s="214">
        <f t="shared" si="5"/>
        <v>3410000</v>
      </c>
      <c r="H55" s="214">
        <f t="shared" si="5"/>
        <v>500000</v>
      </c>
      <c r="I55" s="214">
        <f t="shared" si="5"/>
        <v>4448120</v>
      </c>
      <c r="J55" s="214">
        <f t="shared" si="5"/>
        <v>959427</v>
      </c>
    </row>
    <row r="56" spans="1:10" ht="12.75">
      <c r="A56" s="212"/>
      <c r="B56" s="212"/>
      <c r="C56" s="212"/>
      <c r="D56" s="212"/>
      <c r="E56" s="212"/>
      <c r="F56" s="212"/>
      <c r="G56" s="212"/>
      <c r="H56" s="212"/>
      <c r="I56" s="212"/>
      <c r="J56" s="212"/>
    </row>
    <row r="57" ht="12.75">
      <c r="B57" s="21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2" sqref="G2"/>
    </sheetView>
  </sheetViews>
  <sheetFormatPr defaultColWidth="9.125" defaultRowHeight="12.75"/>
  <cols>
    <col min="1" max="1" width="5.625" style="101" customWidth="1"/>
    <col min="2" max="2" width="4.50390625" style="101" customWidth="1"/>
    <col min="3" max="3" width="27.375" style="101" customWidth="1"/>
    <col min="4" max="4" width="18.375" style="101" customWidth="1"/>
    <col min="5" max="5" width="7.50390625" style="101" customWidth="1"/>
    <col min="6" max="6" width="26.50390625" style="101" customWidth="1"/>
    <col min="7" max="7" width="16.625" style="101" customWidth="1"/>
    <col min="8" max="9" width="13.625" style="101" bestFit="1" customWidth="1"/>
    <col min="10" max="16384" width="9.125" style="101" customWidth="1"/>
  </cols>
  <sheetData>
    <row r="1" spans="3:7" ht="17.25">
      <c r="C1" s="67" t="s">
        <v>109</v>
      </c>
      <c r="D1" s="67"/>
      <c r="E1" s="102"/>
      <c r="F1" s="102"/>
      <c r="G1" s="103"/>
    </row>
    <row r="2" spans="3:8" ht="18">
      <c r="C2" s="102"/>
      <c r="D2" s="68" t="s">
        <v>143</v>
      </c>
      <c r="E2" s="33"/>
      <c r="F2" s="102"/>
      <c r="G2" s="211" t="s">
        <v>1229</v>
      </c>
      <c r="H2" s="104"/>
    </row>
    <row r="3" spans="3:8" ht="12.75">
      <c r="C3" s="101" t="s">
        <v>172</v>
      </c>
      <c r="G3"/>
      <c r="H3" s="104"/>
    </row>
    <row r="4" spans="7:8" ht="12.75">
      <c r="G4" s="105" t="s">
        <v>145</v>
      </c>
      <c r="H4" s="104"/>
    </row>
    <row r="5" spans="2:8" ht="12.75">
      <c r="B5" s="101" t="s">
        <v>173</v>
      </c>
      <c r="C5" s="101" t="s">
        <v>174</v>
      </c>
      <c r="D5" s="101" t="s">
        <v>175</v>
      </c>
      <c r="E5" s="101" t="s">
        <v>176</v>
      </c>
      <c r="F5" s="101" t="s">
        <v>177</v>
      </c>
      <c r="G5" s="105" t="s">
        <v>178</v>
      </c>
      <c r="H5" s="104"/>
    </row>
    <row r="6" spans="1:7" ht="12.75">
      <c r="A6" s="106">
        <v>1</v>
      </c>
      <c r="B6" s="524" t="s">
        <v>179</v>
      </c>
      <c r="C6" s="524"/>
      <c r="D6" s="524"/>
      <c r="E6" s="524" t="s">
        <v>180</v>
      </c>
      <c r="F6" s="524"/>
      <c r="G6" s="524"/>
    </row>
    <row r="7" spans="1:7" ht="12.75">
      <c r="A7" s="106">
        <v>2</v>
      </c>
      <c r="B7" s="107" t="s">
        <v>181</v>
      </c>
      <c r="C7" s="107" t="s">
        <v>182</v>
      </c>
      <c r="D7" s="107"/>
      <c r="E7" s="107" t="s">
        <v>181</v>
      </c>
      <c r="F7" s="107" t="s">
        <v>183</v>
      </c>
      <c r="G7" s="107"/>
    </row>
    <row r="8" spans="1:7" ht="12.75">
      <c r="A8" s="106">
        <v>3</v>
      </c>
      <c r="B8" s="108" t="s">
        <v>184</v>
      </c>
      <c r="C8" s="108" t="s">
        <v>185</v>
      </c>
      <c r="D8" s="109">
        <f>'1.d'!C19</f>
        <v>26909747</v>
      </c>
      <c r="E8" s="108" t="s">
        <v>184</v>
      </c>
      <c r="F8" s="108" t="s">
        <v>186</v>
      </c>
      <c r="G8" s="109">
        <f>2f!C6</f>
        <v>14811951</v>
      </c>
    </row>
    <row r="9" spans="1:7" ht="12.75">
      <c r="A9" s="106">
        <v>4</v>
      </c>
      <c r="B9" s="108" t="s">
        <v>187</v>
      </c>
      <c r="C9" s="108" t="s">
        <v>188</v>
      </c>
      <c r="D9" s="109">
        <f>'1.d'!C37</f>
        <v>9135093</v>
      </c>
      <c r="E9" s="108" t="s">
        <v>187</v>
      </c>
      <c r="F9" s="108" t="s">
        <v>189</v>
      </c>
      <c r="G9" s="109">
        <f>2f!C7</f>
        <v>2214226</v>
      </c>
    </row>
    <row r="10" spans="1:7" ht="12.75">
      <c r="A10" s="106">
        <v>5</v>
      </c>
      <c r="B10" s="108" t="s">
        <v>190</v>
      </c>
      <c r="C10" s="108" t="s">
        <v>191</v>
      </c>
      <c r="D10" s="109">
        <f>'1.d'!C60</f>
        <v>11551553</v>
      </c>
      <c r="E10" s="108" t="s">
        <v>190</v>
      </c>
      <c r="F10" s="108" t="s">
        <v>192</v>
      </c>
      <c r="G10" s="109">
        <f>2f!C8</f>
        <v>23668495</v>
      </c>
    </row>
    <row r="11" spans="1:7" ht="12.75">
      <c r="A11" s="106">
        <v>6</v>
      </c>
      <c r="B11" s="108" t="s">
        <v>193</v>
      </c>
      <c r="C11" s="108" t="s">
        <v>194</v>
      </c>
      <c r="D11" s="109"/>
      <c r="E11" s="108" t="s">
        <v>193</v>
      </c>
      <c r="F11" s="108" t="s">
        <v>195</v>
      </c>
      <c r="G11" s="109">
        <f>2f!C17</f>
        <v>624000</v>
      </c>
    </row>
    <row r="12" spans="1:7" ht="12.75">
      <c r="A12" s="106">
        <v>7</v>
      </c>
      <c r="B12" s="108" t="s">
        <v>196</v>
      </c>
      <c r="C12" s="108"/>
      <c r="D12" s="109"/>
      <c r="E12" s="108" t="s">
        <v>196</v>
      </c>
      <c r="F12" s="108" t="s">
        <v>197</v>
      </c>
      <c r="G12" s="110">
        <f>2f!C26</f>
        <v>8587190</v>
      </c>
    </row>
    <row r="13" spans="1:7" ht="12.75">
      <c r="A13" s="106">
        <v>8</v>
      </c>
      <c r="B13" s="108" t="s">
        <v>198</v>
      </c>
      <c r="C13" s="108"/>
      <c r="D13" s="109"/>
      <c r="E13" s="108" t="s">
        <v>198</v>
      </c>
      <c r="F13" s="108"/>
      <c r="G13" s="109"/>
    </row>
    <row r="14" spans="1:7" ht="12.75">
      <c r="A14" s="106">
        <v>9</v>
      </c>
      <c r="B14" s="108"/>
      <c r="C14" s="108"/>
      <c r="D14" s="109"/>
      <c r="E14" s="108" t="s">
        <v>199</v>
      </c>
      <c r="F14" s="108"/>
      <c r="G14" s="109"/>
    </row>
    <row r="15" spans="1:7" ht="12.75">
      <c r="A15" s="106">
        <v>10</v>
      </c>
      <c r="B15" s="108"/>
      <c r="C15" s="108"/>
      <c r="D15" s="109"/>
      <c r="E15" s="108"/>
      <c r="F15" s="108"/>
      <c r="G15" s="109"/>
    </row>
    <row r="16" spans="1:8" ht="12.75">
      <c r="A16" s="106">
        <v>11</v>
      </c>
      <c r="B16" s="111"/>
      <c r="C16" s="111" t="s">
        <v>200</v>
      </c>
      <c r="D16" s="112">
        <f>SUM(D8:D15)</f>
        <v>47596393</v>
      </c>
      <c r="E16" s="111"/>
      <c r="F16" s="111" t="s">
        <v>201</v>
      </c>
      <c r="G16" s="112">
        <f>SUM(G8:G14)</f>
        <v>49905862</v>
      </c>
      <c r="H16" s="113">
        <f>D16-G16</f>
        <v>-2309469</v>
      </c>
    </row>
    <row r="17" spans="1:7" ht="12.75">
      <c r="A17" s="106">
        <v>12</v>
      </c>
      <c r="B17" s="108"/>
      <c r="C17" s="108"/>
      <c r="D17" s="109"/>
      <c r="E17" s="108"/>
      <c r="F17" s="108" t="s">
        <v>202</v>
      </c>
      <c r="G17" s="109">
        <f>D16</f>
        <v>47596393</v>
      </c>
    </row>
    <row r="18" spans="1:7" ht="12.75">
      <c r="A18" s="106">
        <v>13</v>
      </c>
      <c r="B18" s="108"/>
      <c r="C18" s="108"/>
      <c r="D18" s="109"/>
      <c r="E18" s="108"/>
      <c r="F18" s="108" t="s">
        <v>203</v>
      </c>
      <c r="G18" s="109">
        <f>G16-G17</f>
        <v>2309469</v>
      </c>
    </row>
    <row r="19" spans="1:7" ht="12.75">
      <c r="A19" s="106">
        <v>14</v>
      </c>
      <c r="B19" s="108"/>
      <c r="C19" s="114"/>
      <c r="D19" s="109"/>
      <c r="E19" s="108"/>
      <c r="F19" s="108"/>
      <c r="G19" s="109"/>
    </row>
    <row r="20" spans="1:7" ht="12.75">
      <c r="A20" s="106">
        <v>15</v>
      </c>
      <c r="B20" s="111" t="s">
        <v>204</v>
      </c>
      <c r="C20" s="111" t="s">
        <v>205</v>
      </c>
      <c r="D20" s="112"/>
      <c r="E20" s="111" t="s">
        <v>204</v>
      </c>
      <c r="F20" s="111" t="s">
        <v>206</v>
      </c>
      <c r="G20" s="112"/>
    </row>
    <row r="21" spans="1:7" ht="12.75">
      <c r="A21" s="106">
        <v>16</v>
      </c>
      <c r="B21" s="108" t="s">
        <v>207</v>
      </c>
      <c r="C21" s="108" t="s">
        <v>208</v>
      </c>
      <c r="D21" s="109">
        <f>'1.d'!C25</f>
        <v>26045337</v>
      </c>
      <c r="E21" s="108" t="s">
        <v>207</v>
      </c>
      <c r="F21" s="108" t="s">
        <v>108</v>
      </c>
      <c r="G21" s="109">
        <f>2f!C32</f>
        <v>15157958</v>
      </c>
    </row>
    <row r="22" spans="1:7" ht="12.75">
      <c r="A22" s="106">
        <v>17</v>
      </c>
      <c r="B22" s="108" t="s">
        <v>209</v>
      </c>
      <c r="C22" s="108" t="s">
        <v>210</v>
      </c>
      <c r="D22" s="109">
        <f>'1.d'!C63</f>
        <v>26997900</v>
      </c>
      <c r="E22" s="108" t="s">
        <v>209</v>
      </c>
      <c r="F22" s="108" t="s">
        <v>106</v>
      </c>
      <c r="G22" s="109">
        <f>2f!C37</f>
        <v>12807143</v>
      </c>
    </row>
    <row r="23" spans="1:9" ht="12.75">
      <c r="A23" s="106">
        <v>18</v>
      </c>
      <c r="B23" s="108" t="s">
        <v>211</v>
      </c>
      <c r="C23" s="108" t="s">
        <v>212</v>
      </c>
      <c r="D23" s="109">
        <f>'1.d'!C67</f>
        <v>246743</v>
      </c>
      <c r="E23" s="108" t="s">
        <v>211</v>
      </c>
      <c r="F23" s="108" t="s">
        <v>213</v>
      </c>
      <c r="G23" s="109">
        <f>'[1]2'!C42</f>
        <v>0</v>
      </c>
      <c r="I23" s="113"/>
    </row>
    <row r="24" spans="1:7" ht="12.75">
      <c r="A24" s="106">
        <v>19</v>
      </c>
      <c r="B24" s="108" t="s">
        <v>214</v>
      </c>
      <c r="C24" s="108"/>
      <c r="D24" s="109"/>
      <c r="E24" s="108" t="s">
        <v>214</v>
      </c>
      <c r="F24" s="108" t="s">
        <v>242</v>
      </c>
      <c r="G24" s="109">
        <f>2f!C38</f>
        <v>1680</v>
      </c>
    </row>
    <row r="25" spans="1:7" ht="12.75">
      <c r="A25" s="106">
        <v>20</v>
      </c>
      <c r="B25" s="108" t="s">
        <v>215</v>
      </c>
      <c r="C25" s="108"/>
      <c r="D25" s="109"/>
      <c r="E25" s="108" t="s">
        <v>215</v>
      </c>
      <c r="F25" s="108" t="s">
        <v>246</v>
      </c>
      <c r="G25" s="109">
        <v>72152</v>
      </c>
    </row>
    <row r="26" spans="1:7" ht="12.75">
      <c r="A26" s="106">
        <v>21</v>
      </c>
      <c r="B26" s="108" t="s">
        <v>216</v>
      </c>
      <c r="C26" s="108"/>
      <c r="D26" s="109"/>
      <c r="E26" s="108"/>
      <c r="F26" s="108"/>
      <c r="G26" s="109"/>
    </row>
    <row r="27" spans="1:7" ht="12.75">
      <c r="A27" s="106">
        <v>22</v>
      </c>
      <c r="B27" s="108" t="s">
        <v>217</v>
      </c>
      <c r="C27" s="108"/>
      <c r="D27" s="109"/>
      <c r="E27" s="108"/>
      <c r="F27" s="108"/>
      <c r="G27" s="109"/>
    </row>
    <row r="28" spans="1:7" ht="12.75">
      <c r="A28" s="106">
        <v>23</v>
      </c>
      <c r="B28" s="108" t="s">
        <v>218</v>
      </c>
      <c r="C28" s="108"/>
      <c r="D28" s="109"/>
      <c r="E28" s="108"/>
      <c r="F28" s="108"/>
      <c r="G28" s="109"/>
    </row>
    <row r="29" spans="1:8" ht="12.75">
      <c r="A29" s="106">
        <v>24</v>
      </c>
      <c r="B29" s="111"/>
      <c r="C29" s="111" t="s">
        <v>219</v>
      </c>
      <c r="D29" s="112">
        <f>SUM(D21:D28)</f>
        <v>53289980</v>
      </c>
      <c r="E29" s="111"/>
      <c r="F29" s="111" t="s">
        <v>220</v>
      </c>
      <c r="G29" s="112">
        <f>SUM(G21:G26)</f>
        <v>28038933</v>
      </c>
      <c r="H29" s="113">
        <f>D29-G29</f>
        <v>25251047</v>
      </c>
    </row>
    <row r="30" spans="1:7" ht="12.75">
      <c r="A30" s="106">
        <v>25</v>
      </c>
      <c r="B30" s="108"/>
      <c r="C30" s="108"/>
      <c r="D30" s="109"/>
      <c r="E30" s="108"/>
      <c r="F30" s="108" t="s">
        <v>221</v>
      </c>
      <c r="G30" s="109">
        <f>D29</f>
        <v>53289980</v>
      </c>
    </row>
    <row r="31" spans="1:7" ht="12.75">
      <c r="A31" s="106">
        <v>26</v>
      </c>
      <c r="B31" s="108"/>
      <c r="C31" s="108"/>
      <c r="D31" s="109"/>
      <c r="E31" s="108"/>
      <c r="F31" s="108" t="s">
        <v>222</v>
      </c>
      <c r="G31" s="109">
        <f>G29-G30</f>
        <v>-25251047</v>
      </c>
    </row>
    <row r="32" spans="1:7" ht="12.75">
      <c r="A32" s="106">
        <v>27</v>
      </c>
      <c r="B32" s="108"/>
      <c r="D32" s="109"/>
      <c r="E32" s="108"/>
      <c r="F32" s="108"/>
      <c r="G32" s="109"/>
    </row>
    <row r="33" spans="1:8" ht="12.75">
      <c r="A33" s="106">
        <v>28</v>
      </c>
      <c r="B33" s="115"/>
      <c r="C33" s="115" t="s">
        <v>223</v>
      </c>
      <c r="D33" s="116">
        <f>D16+D29</f>
        <v>100886373</v>
      </c>
      <c r="E33" s="115"/>
      <c r="F33" s="115" t="s">
        <v>224</v>
      </c>
      <c r="G33" s="116">
        <f>SUM(G16+G29)</f>
        <v>77944795</v>
      </c>
      <c r="H33" s="113">
        <f>D33-G33</f>
        <v>22941578</v>
      </c>
    </row>
    <row r="34" spans="3:8" ht="12.75">
      <c r="C34" s="101" t="s">
        <v>225</v>
      </c>
      <c r="D34" s="117">
        <f>'1.d'!C70</f>
        <v>2347156</v>
      </c>
      <c r="G34" s="118"/>
      <c r="H34" s="113"/>
    </row>
    <row r="35" spans="3:8" ht="12.75">
      <c r="C35" s="101" t="s">
        <v>226</v>
      </c>
      <c r="D35" s="117">
        <f>'1.d'!C69</f>
        <v>64724376</v>
      </c>
      <c r="F35" s="101" t="s">
        <v>227</v>
      </c>
      <c r="G35" s="118">
        <f>2f!C45</f>
        <v>2281275</v>
      </c>
      <c r="H35" s="113">
        <f>D35-G35</f>
        <v>62443101</v>
      </c>
    </row>
    <row r="36" spans="3:8" ht="12.75">
      <c r="C36" s="101" t="s">
        <v>228</v>
      </c>
      <c r="D36" s="117">
        <f>SUM(D33:D35)</f>
        <v>167957905</v>
      </c>
      <c r="F36" s="101" t="s">
        <v>229</v>
      </c>
      <c r="G36" s="118">
        <f>SUM(G33:G35)</f>
        <v>80226070</v>
      </c>
      <c r="H36" s="113">
        <f>D36-G36</f>
        <v>87731835</v>
      </c>
    </row>
    <row r="37" spans="4:7" ht="12.75">
      <c r="D37" s="117"/>
      <c r="G37" s="118"/>
    </row>
    <row r="38" spans="4:7" ht="12.75">
      <c r="D38" s="117"/>
      <c r="G38" s="118"/>
    </row>
    <row r="39" ht="12.75">
      <c r="D39" s="117"/>
    </row>
  </sheetData>
  <sheetProtection/>
  <mergeCells count="2">
    <mergeCell ref="B6:D6"/>
    <mergeCell ref="E6:G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A1">
      <pane ySplit="6" topLeftCell="A7" activePane="bottomLeft" state="frozen"/>
      <selection pane="topLeft" activeCell="A1" sqref="A1:H1"/>
      <selection pane="bottomLeft" activeCell="C2" sqref="C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6" width="13.625" style="0" customWidth="1"/>
  </cols>
  <sheetData>
    <row r="1" spans="1:23" ht="12.75">
      <c r="A1" s="18"/>
      <c r="B1" s="97" t="s">
        <v>109</v>
      </c>
      <c r="C1" s="18"/>
      <c r="D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>
      <c r="A2" s="18"/>
      <c r="B2" s="68" t="s">
        <v>143</v>
      </c>
      <c r="C2" s="211" t="s">
        <v>1230</v>
      </c>
      <c r="D2" s="3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>
      <c r="A3" s="18"/>
      <c r="B3" s="68"/>
      <c r="C3" s="33" t="s">
        <v>145</v>
      </c>
      <c r="D3" s="33"/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6" ht="12.75">
      <c r="A4" s="511" t="s">
        <v>388</v>
      </c>
      <c r="B4" s="512"/>
      <c r="C4" s="512"/>
      <c r="D4" s="512"/>
      <c r="E4" s="512"/>
      <c r="F4" s="512"/>
    </row>
    <row r="5" spans="1:6" ht="150">
      <c r="A5" s="340"/>
      <c r="B5" s="340" t="s">
        <v>368</v>
      </c>
      <c r="C5" s="340" t="s">
        <v>389</v>
      </c>
      <c r="D5" s="340" t="s">
        <v>390</v>
      </c>
      <c r="E5" s="340" t="s">
        <v>391</v>
      </c>
      <c r="F5" s="340" t="s">
        <v>392</v>
      </c>
    </row>
    <row r="6" spans="1:6" ht="15">
      <c r="A6" s="340">
        <v>1</v>
      </c>
      <c r="B6" s="340">
        <v>2</v>
      </c>
      <c r="C6" s="340">
        <v>3</v>
      </c>
      <c r="D6" s="340">
        <v>4</v>
      </c>
      <c r="E6" s="340">
        <v>5</v>
      </c>
      <c r="F6" s="340">
        <v>6</v>
      </c>
    </row>
    <row r="7" spans="1:6" ht="26.25">
      <c r="A7" s="341" t="s">
        <v>370</v>
      </c>
      <c r="B7" s="342" t="s">
        <v>393</v>
      </c>
      <c r="C7" s="343">
        <v>1024800</v>
      </c>
      <c r="D7" s="343">
        <v>1024800</v>
      </c>
      <c r="E7" s="343">
        <v>0</v>
      </c>
      <c r="F7" s="343">
        <v>0</v>
      </c>
    </row>
    <row r="8" spans="1:6" ht="26.25">
      <c r="A8" s="341" t="s">
        <v>372</v>
      </c>
      <c r="B8" s="342" t="s">
        <v>394</v>
      </c>
      <c r="C8" s="343">
        <v>3417740</v>
      </c>
      <c r="D8" s="343">
        <v>3417740</v>
      </c>
      <c r="E8" s="343">
        <v>0</v>
      </c>
      <c r="F8" s="343">
        <v>0</v>
      </c>
    </row>
    <row r="9" spans="1:6" ht="39">
      <c r="A9" s="341" t="s">
        <v>376</v>
      </c>
      <c r="B9" s="342" t="s">
        <v>395</v>
      </c>
      <c r="C9" s="343">
        <v>1800000</v>
      </c>
      <c r="D9" s="343">
        <v>1800000</v>
      </c>
      <c r="E9" s="343">
        <v>0</v>
      </c>
      <c r="F9" s="343">
        <v>0</v>
      </c>
    </row>
    <row r="10" spans="1:6" ht="12.75">
      <c r="A10" s="341" t="s">
        <v>396</v>
      </c>
      <c r="B10" s="342" t="s">
        <v>397</v>
      </c>
      <c r="C10" s="343">
        <v>331470</v>
      </c>
      <c r="D10" s="343">
        <v>296270</v>
      </c>
      <c r="E10" s="343">
        <v>0</v>
      </c>
      <c r="F10" s="343">
        <v>35200</v>
      </c>
    </row>
    <row r="11" spans="1:6" ht="12.75">
      <c r="A11" s="347" t="s">
        <v>398</v>
      </c>
      <c r="B11" s="348" t="s">
        <v>399</v>
      </c>
      <c r="C11" s="349">
        <v>6574010</v>
      </c>
      <c r="D11" s="349">
        <v>6538810</v>
      </c>
      <c r="E11" s="349">
        <v>0</v>
      </c>
      <c r="F11" s="349">
        <v>35200</v>
      </c>
    </row>
  </sheetData>
  <sheetProtection/>
  <mergeCells count="1">
    <mergeCell ref="A4:F4"/>
  </mergeCells>
  <printOptions/>
  <pageMargins left="0.75" right="0.75" top="1" bottom="1" header="0.5" footer="0.5"/>
  <pageSetup horizontalDpi="300" verticalDpi="300" orientation="portrait" scale="85" r:id="rId1"/>
  <headerFooter alignWithMargins="0">
    <oddHeader>&amp;L&amp;C&amp;RÉrték típus: Forint</oddHeader>
    <oddFooter>&amp;LAdatellenőrző kód: -2b42-24-23-394b-252f-43194f-48-ce-8056-7e-59-54-25&amp;C&amp;R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C1">
      <pane ySplit="6" topLeftCell="A7" activePane="bottomLeft" state="frozen"/>
      <selection pane="topLeft" activeCell="A1" sqref="A1:H1"/>
      <selection pane="bottomLeft" activeCell="C2" sqref="C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11" width="12.625" style="0" customWidth="1"/>
    <col min="12" max="17" width="11.625" style="0" customWidth="1"/>
    <col min="18" max="20" width="12.625" style="0" customWidth="1"/>
  </cols>
  <sheetData>
    <row r="1" spans="1:23" ht="12.75">
      <c r="A1" s="18"/>
      <c r="B1" s="97" t="s">
        <v>109</v>
      </c>
      <c r="C1" s="18"/>
      <c r="D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>
      <c r="A2" s="18"/>
      <c r="B2" s="68" t="s">
        <v>143</v>
      </c>
      <c r="C2" s="211" t="s">
        <v>1231</v>
      </c>
      <c r="D2" s="3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>
      <c r="A3" s="18"/>
      <c r="B3" s="68"/>
      <c r="C3" s="33" t="s">
        <v>145</v>
      </c>
      <c r="D3" s="33"/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0" ht="12.75">
      <c r="A4" s="511" t="s">
        <v>400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</row>
    <row r="5" spans="1:20" ht="210">
      <c r="A5" s="340" t="s">
        <v>367</v>
      </c>
      <c r="B5" s="340" t="s">
        <v>368</v>
      </c>
      <c r="C5" s="340" t="s">
        <v>401</v>
      </c>
      <c r="D5" s="340" t="s">
        <v>402</v>
      </c>
      <c r="E5" s="340" t="s">
        <v>403</v>
      </c>
      <c r="F5" s="340" t="s">
        <v>404</v>
      </c>
      <c r="G5" s="340" t="s">
        <v>405</v>
      </c>
      <c r="H5" s="340" t="s">
        <v>406</v>
      </c>
      <c r="I5" s="340" t="s">
        <v>407</v>
      </c>
      <c r="J5" s="340" t="s">
        <v>408</v>
      </c>
      <c r="K5" s="340" t="s">
        <v>409</v>
      </c>
      <c r="L5" s="340" t="s">
        <v>410</v>
      </c>
      <c r="M5" s="340" t="s">
        <v>411</v>
      </c>
      <c r="N5" s="340" t="s">
        <v>412</v>
      </c>
      <c r="O5" s="340" t="s">
        <v>413</v>
      </c>
      <c r="P5" s="340" t="s">
        <v>414</v>
      </c>
      <c r="Q5" s="340" t="s">
        <v>415</v>
      </c>
      <c r="R5" s="340" t="s">
        <v>416</v>
      </c>
      <c r="S5" s="340" t="s">
        <v>417</v>
      </c>
      <c r="T5" s="340" t="s">
        <v>418</v>
      </c>
    </row>
    <row r="6" spans="1:20" ht="15">
      <c r="A6" s="340">
        <v>1</v>
      </c>
      <c r="B6" s="340">
        <v>2</v>
      </c>
      <c r="C6" s="340">
        <v>3</v>
      </c>
      <c r="D6" s="340">
        <v>4</v>
      </c>
      <c r="E6" s="340">
        <v>5</v>
      </c>
      <c r="F6" s="340">
        <v>6</v>
      </c>
      <c r="G6" s="340">
        <v>7</v>
      </c>
      <c r="H6" s="340">
        <v>8</v>
      </c>
      <c r="I6" s="340">
        <v>9</v>
      </c>
      <c r="J6" s="340">
        <v>10</v>
      </c>
      <c r="K6" s="340">
        <v>11</v>
      </c>
      <c r="L6" s="340">
        <v>12</v>
      </c>
      <c r="M6" s="340">
        <v>13</v>
      </c>
      <c r="N6" s="340">
        <v>14</v>
      </c>
      <c r="O6" s="340">
        <v>15</v>
      </c>
      <c r="P6" s="340">
        <v>16</v>
      </c>
      <c r="Q6" s="340">
        <v>17</v>
      </c>
      <c r="R6" s="340">
        <v>18</v>
      </c>
      <c r="S6" s="340">
        <v>19</v>
      </c>
      <c r="T6" s="340">
        <v>20</v>
      </c>
    </row>
    <row r="7" spans="1:20" ht="26.25">
      <c r="A7" s="341" t="s">
        <v>370</v>
      </c>
      <c r="B7" s="342" t="s">
        <v>419</v>
      </c>
      <c r="C7" s="343">
        <v>15290229</v>
      </c>
      <c r="D7" s="343">
        <v>0</v>
      </c>
      <c r="E7" s="343">
        <v>0</v>
      </c>
      <c r="F7" s="343">
        <v>15290229</v>
      </c>
      <c r="G7" s="343">
        <v>0</v>
      </c>
      <c r="H7" s="343">
        <v>63187749</v>
      </c>
      <c r="I7" s="343">
        <v>15290229</v>
      </c>
      <c r="J7" s="343">
        <v>0</v>
      </c>
      <c r="K7" s="343">
        <v>0</v>
      </c>
      <c r="L7" s="343">
        <v>0</v>
      </c>
      <c r="M7" s="343">
        <v>0</v>
      </c>
      <c r="N7" s="343">
        <v>0</v>
      </c>
      <c r="O7" s="343">
        <v>0</v>
      </c>
      <c r="P7" s="343">
        <v>0</v>
      </c>
      <c r="Q7" s="343">
        <v>0</v>
      </c>
      <c r="R7" s="343">
        <v>0</v>
      </c>
      <c r="S7" s="343">
        <v>0</v>
      </c>
      <c r="T7" s="343">
        <v>0</v>
      </c>
    </row>
    <row r="8" spans="1:20" ht="26.25">
      <c r="A8" s="341" t="s">
        <v>372</v>
      </c>
      <c r="B8" s="342" t="s">
        <v>420</v>
      </c>
      <c r="C8" s="343">
        <v>0</v>
      </c>
      <c r="D8" s="343">
        <v>0</v>
      </c>
      <c r="E8" s="343">
        <v>0</v>
      </c>
      <c r="F8" s="343">
        <v>0</v>
      </c>
      <c r="G8" s="343">
        <v>0</v>
      </c>
      <c r="H8" s="343">
        <v>115232</v>
      </c>
      <c r="I8" s="343">
        <v>0</v>
      </c>
      <c r="J8" s="343">
        <v>0</v>
      </c>
      <c r="K8" s="343">
        <v>0</v>
      </c>
      <c r="L8" s="343">
        <v>0</v>
      </c>
      <c r="M8" s="343">
        <v>0</v>
      </c>
      <c r="N8" s="343">
        <v>0</v>
      </c>
      <c r="O8" s="343">
        <v>0</v>
      </c>
      <c r="P8" s="343">
        <v>0</v>
      </c>
      <c r="Q8" s="343">
        <v>0</v>
      </c>
      <c r="R8" s="343">
        <v>0</v>
      </c>
      <c r="S8" s="343">
        <v>0</v>
      </c>
      <c r="T8" s="343">
        <v>0</v>
      </c>
    </row>
    <row r="9" spans="1:20" ht="26.25">
      <c r="A9" s="341" t="s">
        <v>374</v>
      </c>
      <c r="B9" s="342" t="s">
        <v>421</v>
      </c>
      <c r="C9" s="343">
        <v>0</v>
      </c>
      <c r="D9" s="343">
        <v>0</v>
      </c>
      <c r="E9" s="343">
        <v>0</v>
      </c>
      <c r="F9" s="343">
        <v>0</v>
      </c>
      <c r="G9" s="343">
        <v>0</v>
      </c>
      <c r="H9" s="343">
        <v>248495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  <c r="N9" s="343">
        <v>0</v>
      </c>
      <c r="O9" s="343">
        <v>0</v>
      </c>
      <c r="P9" s="343">
        <v>0</v>
      </c>
      <c r="Q9" s="343">
        <v>0</v>
      </c>
      <c r="R9" s="343">
        <v>0</v>
      </c>
      <c r="S9" s="343">
        <v>0</v>
      </c>
      <c r="T9" s="343">
        <v>0</v>
      </c>
    </row>
    <row r="10" spans="1:20" ht="39">
      <c r="A10" s="341" t="s">
        <v>378</v>
      </c>
      <c r="B10" s="342" t="s">
        <v>422</v>
      </c>
      <c r="C10" s="343">
        <v>0</v>
      </c>
      <c r="D10" s="343">
        <v>0</v>
      </c>
      <c r="E10" s="343">
        <v>0</v>
      </c>
      <c r="F10" s="343">
        <v>0</v>
      </c>
      <c r="G10" s="343">
        <v>0</v>
      </c>
      <c r="H10" s="343">
        <v>601531</v>
      </c>
      <c r="I10" s="343">
        <v>0</v>
      </c>
      <c r="J10" s="343">
        <v>0</v>
      </c>
      <c r="K10" s="343">
        <v>0</v>
      </c>
      <c r="L10" s="343">
        <v>0</v>
      </c>
      <c r="M10" s="343">
        <v>0</v>
      </c>
      <c r="N10" s="343">
        <v>0</v>
      </c>
      <c r="O10" s="343">
        <v>0</v>
      </c>
      <c r="P10" s="343">
        <v>0</v>
      </c>
      <c r="Q10" s="343">
        <v>0</v>
      </c>
      <c r="R10" s="343">
        <v>0</v>
      </c>
      <c r="S10" s="343">
        <v>0</v>
      </c>
      <c r="T10" s="343">
        <v>0</v>
      </c>
    </row>
    <row r="11" spans="1:20" ht="26.25">
      <c r="A11" s="341" t="s">
        <v>423</v>
      </c>
      <c r="B11" s="342" t="s">
        <v>424</v>
      </c>
      <c r="C11" s="343">
        <v>805872</v>
      </c>
      <c r="D11" s="343">
        <v>-264536</v>
      </c>
      <c r="E11" s="343">
        <v>88179</v>
      </c>
      <c r="F11" s="343">
        <v>629515</v>
      </c>
      <c r="G11" s="343">
        <v>0</v>
      </c>
      <c r="H11" s="343">
        <v>626976</v>
      </c>
      <c r="I11" s="343">
        <v>626976</v>
      </c>
      <c r="J11" s="343">
        <v>0</v>
      </c>
      <c r="K11" s="343">
        <v>2539</v>
      </c>
      <c r="L11" s="343">
        <v>0</v>
      </c>
      <c r="M11" s="343">
        <v>0</v>
      </c>
      <c r="N11" s="343">
        <v>0</v>
      </c>
      <c r="O11" s="343">
        <v>0</v>
      </c>
      <c r="P11" s="343">
        <v>0</v>
      </c>
      <c r="Q11" s="343">
        <v>0</v>
      </c>
      <c r="R11" s="343">
        <v>35200</v>
      </c>
      <c r="S11" s="343">
        <v>42240</v>
      </c>
      <c r="T11" s="343">
        <v>0</v>
      </c>
    </row>
    <row r="12" spans="1:20" ht="12.75">
      <c r="A12" s="347" t="s">
        <v>425</v>
      </c>
      <c r="B12" s="348" t="s">
        <v>426</v>
      </c>
      <c r="C12" s="349">
        <v>16096101</v>
      </c>
      <c r="D12" s="349">
        <v>-264536</v>
      </c>
      <c r="E12" s="349">
        <v>88179</v>
      </c>
      <c r="F12" s="349">
        <v>15919744</v>
      </c>
      <c r="G12" s="349">
        <v>0</v>
      </c>
      <c r="H12" s="349">
        <v>64779983</v>
      </c>
      <c r="I12" s="349">
        <v>15917205</v>
      </c>
      <c r="J12" s="349">
        <v>0</v>
      </c>
      <c r="K12" s="349">
        <v>2539</v>
      </c>
      <c r="L12" s="349">
        <v>0</v>
      </c>
      <c r="M12" s="349">
        <v>0</v>
      </c>
      <c r="N12" s="349">
        <v>0</v>
      </c>
      <c r="O12" s="349">
        <v>0</v>
      </c>
      <c r="P12" s="349">
        <v>0</v>
      </c>
      <c r="Q12" s="349">
        <v>0</v>
      </c>
      <c r="R12" s="349">
        <v>35200</v>
      </c>
      <c r="S12" s="349">
        <v>42240</v>
      </c>
      <c r="T12" s="349">
        <v>0</v>
      </c>
    </row>
  </sheetData>
  <sheetProtection/>
  <mergeCells count="1">
    <mergeCell ref="A4:T4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scale="50" r:id="rId1"/>
  <headerFooter alignWithMargins="0">
    <oddHeader>&amp;L&amp;C&amp;RÉrték típus: Forint</oddHeader>
    <oddFooter>&amp;LAdatellenőrző kód: -2b42-24-23-394b-252f-43194f-48-ce-8056-7e-59-54-25&amp;C&amp;R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pane ySplit="6" topLeftCell="A7" activePane="bottomLeft" state="frozen"/>
      <selection pane="topLeft" activeCell="A1" sqref="A1:H1"/>
      <selection pane="bottomLeft" activeCell="C2" sqref="C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23" ht="12.75">
      <c r="A1" s="18"/>
      <c r="B1" s="97" t="s">
        <v>109</v>
      </c>
      <c r="C1" s="18"/>
      <c r="D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>
      <c r="A2" s="18"/>
      <c r="B2" s="68" t="s">
        <v>143</v>
      </c>
      <c r="C2" s="211" t="s">
        <v>1232</v>
      </c>
      <c r="D2" s="3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>
      <c r="A3" s="18"/>
      <c r="B3" s="68"/>
      <c r="C3" s="33" t="s">
        <v>145</v>
      </c>
      <c r="D3" s="33"/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3" ht="12.75">
      <c r="A4" s="511" t="s">
        <v>435</v>
      </c>
      <c r="B4" s="512"/>
      <c r="C4" s="512"/>
    </row>
    <row r="5" spans="1:3" ht="15">
      <c r="A5" s="340" t="s">
        <v>367</v>
      </c>
      <c r="B5" s="340" t="s">
        <v>368</v>
      </c>
      <c r="C5" s="340" t="s">
        <v>369</v>
      </c>
    </row>
    <row r="6" spans="1:3" ht="15">
      <c r="A6" s="340">
        <v>1</v>
      </c>
      <c r="B6" s="340">
        <v>2</v>
      </c>
      <c r="C6" s="340">
        <v>3</v>
      </c>
    </row>
    <row r="7" spans="1:3" ht="26.25">
      <c r="A7" s="341" t="s">
        <v>370</v>
      </c>
      <c r="B7" s="342" t="s">
        <v>436</v>
      </c>
      <c r="C7" s="343">
        <v>2539</v>
      </c>
    </row>
    <row r="8" spans="1:3" ht="39">
      <c r="A8" s="341" t="s">
        <v>380</v>
      </c>
      <c r="B8" s="342" t="s">
        <v>437</v>
      </c>
      <c r="C8" s="343">
        <v>35200</v>
      </c>
    </row>
    <row r="9" spans="1:3" ht="92.25">
      <c r="A9" s="341" t="s">
        <v>433</v>
      </c>
      <c r="B9" s="342" t="s">
        <v>438</v>
      </c>
      <c r="C9" s="343">
        <v>2539</v>
      </c>
    </row>
    <row r="10" spans="1:3" ht="105">
      <c r="A10" s="341" t="s">
        <v>386</v>
      </c>
      <c r="B10" s="342" t="s">
        <v>439</v>
      </c>
      <c r="C10" s="343">
        <v>805872</v>
      </c>
    </row>
    <row r="11" spans="1:3" ht="26.25">
      <c r="A11" s="341" t="s">
        <v>429</v>
      </c>
      <c r="B11" s="342" t="s">
        <v>440</v>
      </c>
      <c r="C11" s="343">
        <v>37739</v>
      </c>
    </row>
    <row r="12" spans="1:3" ht="52.5">
      <c r="A12" s="341" t="s">
        <v>441</v>
      </c>
      <c r="B12" s="342" t="s">
        <v>442</v>
      </c>
      <c r="C12" s="343">
        <v>37739</v>
      </c>
    </row>
    <row r="13" spans="1:3" ht="26.25">
      <c r="A13" s="93" t="s">
        <v>443</v>
      </c>
      <c r="B13" s="354" t="s">
        <v>444</v>
      </c>
      <c r="C13" s="355">
        <v>37739</v>
      </c>
    </row>
  </sheetData>
  <sheetProtection/>
  <mergeCells count="1">
    <mergeCell ref="A4:C4"/>
  </mergeCells>
  <printOptions/>
  <pageMargins left="0.75" right="0.75" top="1" bottom="1" header="0.5" footer="0.5"/>
  <pageSetup horizontalDpi="300" verticalDpi="300" orientation="portrait" scale="95" r:id="rId1"/>
  <headerFooter alignWithMargins="0">
    <oddHeader>&amp;L&amp;C&amp;RÉrték típus: Forint</oddHeader>
    <oddFooter>&amp;LAdatellenőrző kód: -2b42-24-23-394b-252f-43194f-48-ce-8056-7e-59-54-25&amp;C&amp;R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pane ySplit="6" topLeftCell="A7" activePane="bottomLeft" state="frozen"/>
      <selection pane="topLeft" activeCell="A1" sqref="A1:H1"/>
      <selection pane="bottomLeft" activeCell="C2" sqref="C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13.625" style="0" customWidth="1"/>
  </cols>
  <sheetData>
    <row r="1" spans="1:23" ht="12.75">
      <c r="A1" s="18"/>
      <c r="B1" s="97" t="s">
        <v>109</v>
      </c>
      <c r="C1" s="18"/>
      <c r="D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>
      <c r="A2" s="18"/>
      <c r="B2" s="68" t="s">
        <v>143</v>
      </c>
      <c r="C2" s="211" t="s">
        <v>1233</v>
      </c>
      <c r="D2" s="3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>
      <c r="A3" s="18"/>
      <c r="B3" s="68"/>
      <c r="C3" s="33" t="s">
        <v>145</v>
      </c>
      <c r="D3" s="33"/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5" ht="12.75">
      <c r="A4" s="525" t="s">
        <v>575</v>
      </c>
      <c r="B4" s="526"/>
      <c r="C4" s="526"/>
      <c r="D4" s="526"/>
      <c r="E4" s="526"/>
    </row>
    <row r="5" spans="1:5" ht="30">
      <c r="A5" s="281" t="s">
        <v>367</v>
      </c>
      <c r="B5" s="281" t="s">
        <v>368</v>
      </c>
      <c r="C5" s="281" t="s">
        <v>446</v>
      </c>
      <c r="D5" s="281" t="s">
        <v>447</v>
      </c>
      <c r="E5" s="281" t="s">
        <v>448</v>
      </c>
    </row>
    <row r="6" spans="1:5" ht="15">
      <c r="A6" s="281">
        <v>1</v>
      </c>
      <c r="B6" s="281">
        <v>2</v>
      </c>
      <c r="C6" s="281">
        <v>3</v>
      </c>
      <c r="D6" s="281">
        <v>4</v>
      </c>
      <c r="E6" s="281">
        <v>5</v>
      </c>
    </row>
    <row r="7" spans="1:5" ht="12.75">
      <c r="A7" s="282" t="s">
        <v>370</v>
      </c>
      <c r="B7" s="283" t="s">
        <v>576</v>
      </c>
      <c r="C7" s="284">
        <v>12836868</v>
      </c>
      <c r="D7" s="284">
        <v>0</v>
      </c>
      <c r="E7" s="284">
        <v>10563052</v>
      </c>
    </row>
    <row r="8" spans="1:5" ht="26.25">
      <c r="A8" s="282" t="s">
        <v>372</v>
      </c>
      <c r="B8" s="283" t="s">
        <v>577</v>
      </c>
      <c r="C8" s="284">
        <v>3200131</v>
      </c>
      <c r="D8" s="284">
        <v>0</v>
      </c>
      <c r="E8" s="284">
        <v>2487898</v>
      </c>
    </row>
    <row r="9" spans="1:5" ht="26.25">
      <c r="A9" s="282" t="s">
        <v>374</v>
      </c>
      <c r="B9" s="283" t="s">
        <v>578</v>
      </c>
      <c r="C9" s="284">
        <v>1163894</v>
      </c>
      <c r="D9" s="284">
        <v>0</v>
      </c>
      <c r="E9" s="284">
        <v>1398797</v>
      </c>
    </row>
    <row r="10" spans="1:5" ht="26.25">
      <c r="A10" s="285" t="s">
        <v>376</v>
      </c>
      <c r="B10" s="286" t="s">
        <v>579</v>
      </c>
      <c r="C10" s="287">
        <v>17200893</v>
      </c>
      <c r="D10" s="287">
        <v>0</v>
      </c>
      <c r="E10" s="287">
        <v>14449747</v>
      </c>
    </row>
    <row r="11" spans="1:5" ht="26.25">
      <c r="A11" s="282" t="s">
        <v>427</v>
      </c>
      <c r="B11" s="283" t="s">
        <v>580</v>
      </c>
      <c r="C11" s="284">
        <v>22342559</v>
      </c>
      <c r="D11" s="284">
        <v>0</v>
      </c>
      <c r="E11" s="284">
        <v>22493754</v>
      </c>
    </row>
    <row r="12" spans="1:5" ht="26.25">
      <c r="A12" s="282" t="s">
        <v>428</v>
      </c>
      <c r="B12" s="283" t="s">
        <v>581</v>
      </c>
      <c r="C12" s="284">
        <v>6789928</v>
      </c>
      <c r="D12" s="284">
        <v>0</v>
      </c>
      <c r="E12" s="284">
        <v>4415993</v>
      </c>
    </row>
    <row r="13" spans="1:5" ht="26.25">
      <c r="A13" s="282" t="s">
        <v>423</v>
      </c>
      <c r="B13" s="283" t="s">
        <v>582</v>
      </c>
      <c r="C13" s="284">
        <v>1342454</v>
      </c>
      <c r="D13" s="284">
        <v>0</v>
      </c>
      <c r="E13" s="284">
        <v>8342375</v>
      </c>
    </row>
    <row r="14" spans="1:5" ht="26.25">
      <c r="A14" s="282" t="s">
        <v>430</v>
      </c>
      <c r="B14" s="283" t="s">
        <v>583</v>
      </c>
      <c r="C14" s="284">
        <v>21482748</v>
      </c>
      <c r="D14" s="284">
        <v>0</v>
      </c>
      <c r="E14" s="284">
        <v>29058337</v>
      </c>
    </row>
    <row r="15" spans="1:5" ht="26.25">
      <c r="A15" s="285" t="s">
        <v>425</v>
      </c>
      <c r="B15" s="286" t="s">
        <v>584</v>
      </c>
      <c r="C15" s="287">
        <v>51957689</v>
      </c>
      <c r="D15" s="287">
        <v>0</v>
      </c>
      <c r="E15" s="287">
        <v>64310459</v>
      </c>
    </row>
    <row r="16" spans="1:5" ht="12.75">
      <c r="A16" s="282" t="s">
        <v>431</v>
      </c>
      <c r="B16" s="283" t="s">
        <v>585</v>
      </c>
      <c r="C16" s="284">
        <v>1868294</v>
      </c>
      <c r="D16" s="284">
        <v>0</v>
      </c>
      <c r="E16" s="284">
        <v>1679773</v>
      </c>
    </row>
    <row r="17" spans="1:5" ht="12.75">
      <c r="A17" s="282" t="s">
        <v>432</v>
      </c>
      <c r="B17" s="283" t="s">
        <v>586</v>
      </c>
      <c r="C17" s="284">
        <v>12580978</v>
      </c>
      <c r="D17" s="284">
        <v>0</v>
      </c>
      <c r="E17" s="284">
        <v>10115034</v>
      </c>
    </row>
    <row r="18" spans="1:5" ht="12.75">
      <c r="A18" s="282" t="s">
        <v>433</v>
      </c>
      <c r="B18" s="283" t="s">
        <v>587</v>
      </c>
      <c r="C18" s="284">
        <v>1055686</v>
      </c>
      <c r="D18" s="284">
        <v>0</v>
      </c>
      <c r="E18" s="284">
        <v>1018345</v>
      </c>
    </row>
    <row r="19" spans="1:5" ht="12.75">
      <c r="A19" s="285" t="s">
        <v>386</v>
      </c>
      <c r="B19" s="286" t="s">
        <v>588</v>
      </c>
      <c r="C19" s="287">
        <v>15504958</v>
      </c>
      <c r="D19" s="287">
        <v>0</v>
      </c>
      <c r="E19" s="287">
        <v>12813152</v>
      </c>
    </row>
    <row r="20" spans="1:5" ht="12.75">
      <c r="A20" s="282" t="s">
        <v>434</v>
      </c>
      <c r="B20" s="283" t="s">
        <v>589</v>
      </c>
      <c r="C20" s="284">
        <v>6980328</v>
      </c>
      <c r="D20" s="284">
        <v>0</v>
      </c>
      <c r="E20" s="284">
        <v>7851981</v>
      </c>
    </row>
    <row r="21" spans="1:5" ht="12.75">
      <c r="A21" s="282" t="s">
        <v>590</v>
      </c>
      <c r="B21" s="283" t="s">
        <v>591</v>
      </c>
      <c r="C21" s="284">
        <v>7908023</v>
      </c>
      <c r="D21" s="284">
        <v>0</v>
      </c>
      <c r="E21" s="284">
        <v>7007599</v>
      </c>
    </row>
    <row r="22" spans="1:5" ht="12.75">
      <c r="A22" s="282" t="s">
        <v>592</v>
      </c>
      <c r="B22" s="283" t="s">
        <v>593</v>
      </c>
      <c r="C22" s="284">
        <v>2466343</v>
      </c>
      <c r="D22" s="284">
        <v>0</v>
      </c>
      <c r="E22" s="284">
        <v>2202598</v>
      </c>
    </row>
    <row r="23" spans="1:5" ht="12.75">
      <c r="A23" s="285" t="s">
        <v>457</v>
      </c>
      <c r="B23" s="286" t="s">
        <v>594</v>
      </c>
      <c r="C23" s="287">
        <v>17354694</v>
      </c>
      <c r="D23" s="287">
        <v>0</v>
      </c>
      <c r="E23" s="287">
        <v>17062178</v>
      </c>
    </row>
    <row r="24" spans="1:5" ht="12.75">
      <c r="A24" s="285" t="s">
        <v>459</v>
      </c>
      <c r="B24" s="286" t="s">
        <v>595</v>
      </c>
      <c r="C24" s="287">
        <v>12778863</v>
      </c>
      <c r="D24" s="287">
        <v>0</v>
      </c>
      <c r="E24" s="287">
        <v>15532632</v>
      </c>
    </row>
    <row r="25" spans="1:5" ht="12.75">
      <c r="A25" s="285" t="s">
        <v>429</v>
      </c>
      <c r="B25" s="286" t="s">
        <v>596</v>
      </c>
      <c r="C25" s="287">
        <v>14027763</v>
      </c>
      <c r="D25" s="287">
        <v>0</v>
      </c>
      <c r="E25" s="287">
        <v>22844933</v>
      </c>
    </row>
    <row r="26" spans="1:5" ht="26.25">
      <c r="A26" s="285" t="s">
        <v>441</v>
      </c>
      <c r="B26" s="286" t="s">
        <v>597</v>
      </c>
      <c r="C26" s="287">
        <v>9492304</v>
      </c>
      <c r="D26" s="287">
        <v>0</v>
      </c>
      <c r="E26" s="287">
        <v>10507311</v>
      </c>
    </row>
    <row r="27" spans="1:5" ht="26.25">
      <c r="A27" s="282" t="s">
        <v>464</v>
      </c>
      <c r="B27" s="283" t="s">
        <v>598</v>
      </c>
      <c r="C27" s="284">
        <v>5413</v>
      </c>
      <c r="D27" s="284">
        <v>0</v>
      </c>
      <c r="E27" s="284">
        <v>19734</v>
      </c>
    </row>
    <row r="28" spans="1:5" ht="26.25">
      <c r="A28" s="285" t="s">
        <v>599</v>
      </c>
      <c r="B28" s="286" t="s">
        <v>600</v>
      </c>
      <c r="C28" s="287">
        <v>5413</v>
      </c>
      <c r="D28" s="287">
        <v>0</v>
      </c>
      <c r="E28" s="287">
        <v>19734</v>
      </c>
    </row>
    <row r="29" spans="1:5" ht="26.25">
      <c r="A29" s="285" t="s">
        <v>469</v>
      </c>
      <c r="B29" s="286" t="s">
        <v>601</v>
      </c>
      <c r="C29" s="287">
        <v>5413</v>
      </c>
      <c r="D29" s="287">
        <v>0</v>
      </c>
      <c r="E29" s="287">
        <v>19734</v>
      </c>
    </row>
    <row r="30" spans="1:5" ht="12.75">
      <c r="A30" s="285" t="s">
        <v>602</v>
      </c>
      <c r="B30" s="286" t="s">
        <v>603</v>
      </c>
      <c r="C30" s="287">
        <v>9497717</v>
      </c>
      <c r="D30" s="287">
        <v>0</v>
      </c>
      <c r="E30" s="287">
        <v>10527045</v>
      </c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-2b42-24-23-394b-252f-43194f-48-ce-8056-7e-59-54-25&amp;C&amp;R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pane ySplit="6" topLeftCell="A7" activePane="bottomLeft" state="frozen"/>
      <selection pane="topLeft" activeCell="A1" sqref="A1:H1"/>
      <selection pane="bottomLeft" activeCell="C2" sqref="C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9" width="13.625" style="0" customWidth="1"/>
  </cols>
  <sheetData>
    <row r="1" spans="1:23" ht="12.75">
      <c r="A1" s="18"/>
      <c r="B1" s="97" t="s">
        <v>109</v>
      </c>
      <c r="C1" s="18"/>
      <c r="D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>
      <c r="A2" s="18"/>
      <c r="B2" s="68" t="s">
        <v>143</v>
      </c>
      <c r="C2" s="211" t="s">
        <v>1234</v>
      </c>
      <c r="D2" s="3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>
      <c r="A3" s="18"/>
      <c r="B3" s="68"/>
      <c r="C3" s="33" t="s">
        <v>145</v>
      </c>
      <c r="D3" s="33"/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9" ht="12.75">
      <c r="A4" s="511" t="s">
        <v>604</v>
      </c>
      <c r="B4" s="512"/>
      <c r="C4" s="512"/>
      <c r="D4" s="512"/>
      <c r="E4" s="512"/>
      <c r="F4" s="512"/>
      <c r="G4" s="512"/>
      <c r="H4" s="512"/>
      <c r="I4" s="512"/>
    </row>
    <row r="5" spans="1:9" ht="75">
      <c r="A5" s="340" t="s">
        <v>367</v>
      </c>
      <c r="B5" s="340" t="s">
        <v>368</v>
      </c>
      <c r="C5" s="340" t="s">
        <v>605</v>
      </c>
      <c r="D5" s="340" t="s">
        <v>606</v>
      </c>
      <c r="E5" s="340" t="s">
        <v>607</v>
      </c>
      <c r="F5" s="340" t="s">
        <v>608</v>
      </c>
      <c r="G5" s="340" t="s">
        <v>609</v>
      </c>
      <c r="H5" s="340" t="s">
        <v>610</v>
      </c>
      <c r="I5" s="340" t="s">
        <v>611</v>
      </c>
    </row>
    <row r="6" spans="1:9" ht="15">
      <c r="A6" s="340">
        <v>1</v>
      </c>
      <c r="B6" s="340">
        <v>2</v>
      </c>
      <c r="C6" s="340">
        <v>3</v>
      </c>
      <c r="D6" s="340">
        <v>4</v>
      </c>
      <c r="E6" s="340">
        <v>5</v>
      </c>
      <c r="F6" s="340">
        <v>6</v>
      </c>
      <c r="G6" s="340">
        <v>7</v>
      </c>
      <c r="H6" s="340">
        <v>8</v>
      </c>
      <c r="I6" s="340">
        <v>9</v>
      </c>
    </row>
    <row r="7" spans="1:9" ht="26.25">
      <c r="A7" s="344" t="s">
        <v>370</v>
      </c>
      <c r="B7" s="345" t="s">
        <v>612</v>
      </c>
      <c r="C7" s="346">
        <v>8704460</v>
      </c>
      <c r="D7" s="346">
        <v>430682094</v>
      </c>
      <c r="E7" s="346">
        <v>13279645</v>
      </c>
      <c r="F7" s="346">
        <v>0</v>
      </c>
      <c r="G7" s="346">
        <v>370004</v>
      </c>
      <c r="H7" s="346">
        <v>27824631</v>
      </c>
      <c r="I7" s="346">
        <v>480860834</v>
      </c>
    </row>
    <row r="8" spans="1:9" ht="26.25">
      <c r="A8" s="341" t="s">
        <v>372</v>
      </c>
      <c r="B8" s="342" t="s">
        <v>613</v>
      </c>
      <c r="C8" s="343">
        <v>33270</v>
      </c>
      <c r="D8" s="343">
        <v>0</v>
      </c>
      <c r="E8" s="343">
        <v>0</v>
      </c>
      <c r="F8" s="343">
        <v>0</v>
      </c>
      <c r="G8" s="343">
        <v>12132768</v>
      </c>
      <c r="H8" s="343">
        <v>0</v>
      </c>
      <c r="I8" s="343">
        <v>12166038</v>
      </c>
    </row>
    <row r="9" spans="1:9" ht="12.75">
      <c r="A9" s="341" t="s">
        <v>374</v>
      </c>
      <c r="B9" s="342" t="s">
        <v>614</v>
      </c>
      <c r="C9" s="343">
        <v>0</v>
      </c>
      <c r="D9" s="343">
        <v>0</v>
      </c>
      <c r="E9" s="343">
        <v>0</v>
      </c>
      <c r="F9" s="343">
        <v>0</v>
      </c>
      <c r="G9" s="343">
        <v>10396854</v>
      </c>
      <c r="H9" s="343">
        <v>0</v>
      </c>
      <c r="I9" s="343">
        <v>10396854</v>
      </c>
    </row>
    <row r="10" spans="1:9" ht="12.75">
      <c r="A10" s="341" t="s">
        <v>376</v>
      </c>
      <c r="B10" s="342" t="s">
        <v>615</v>
      </c>
      <c r="C10" s="343">
        <v>0</v>
      </c>
      <c r="D10" s="343">
        <v>14975844</v>
      </c>
      <c r="E10" s="343">
        <v>7359078</v>
      </c>
      <c r="F10" s="343">
        <v>0</v>
      </c>
      <c r="G10" s="343">
        <v>0</v>
      </c>
      <c r="H10" s="343">
        <v>0</v>
      </c>
      <c r="I10" s="343">
        <v>22334922</v>
      </c>
    </row>
    <row r="11" spans="1:9" ht="12.75">
      <c r="A11" s="341" t="s">
        <v>382</v>
      </c>
      <c r="B11" s="342" t="s">
        <v>616</v>
      </c>
      <c r="C11" s="343">
        <v>820000</v>
      </c>
      <c r="D11" s="343">
        <v>70457</v>
      </c>
      <c r="E11" s="343">
        <v>2423739</v>
      </c>
      <c r="F11" s="343">
        <v>0</v>
      </c>
      <c r="G11" s="343">
        <v>0</v>
      </c>
      <c r="H11" s="343">
        <v>2133911</v>
      </c>
      <c r="I11" s="343">
        <v>5448107</v>
      </c>
    </row>
    <row r="12" spans="1:9" ht="12.75">
      <c r="A12" s="344" t="s">
        <v>427</v>
      </c>
      <c r="B12" s="345" t="s">
        <v>617</v>
      </c>
      <c r="C12" s="346">
        <v>853270</v>
      </c>
      <c r="D12" s="346">
        <v>15046301</v>
      </c>
      <c r="E12" s="346">
        <v>9782817</v>
      </c>
      <c r="F12" s="346">
        <v>0</v>
      </c>
      <c r="G12" s="346">
        <v>22529622</v>
      </c>
      <c r="H12" s="346">
        <v>2133911</v>
      </c>
      <c r="I12" s="346">
        <v>50345921</v>
      </c>
    </row>
    <row r="13" spans="1:9" ht="12.75">
      <c r="A13" s="341" t="s">
        <v>428</v>
      </c>
      <c r="B13" s="342" t="s">
        <v>618</v>
      </c>
      <c r="C13" s="343">
        <v>0</v>
      </c>
      <c r="D13" s="343">
        <v>4445873</v>
      </c>
      <c r="E13" s="343">
        <v>0</v>
      </c>
      <c r="F13" s="343">
        <v>0</v>
      </c>
      <c r="G13" s="343">
        <v>0</v>
      </c>
      <c r="H13" s="343">
        <v>0</v>
      </c>
      <c r="I13" s="343">
        <v>4445873</v>
      </c>
    </row>
    <row r="14" spans="1:9" ht="12.75">
      <c r="A14" s="341" t="s">
        <v>423</v>
      </c>
      <c r="B14" s="342" t="s">
        <v>619</v>
      </c>
      <c r="C14" s="343">
        <v>0</v>
      </c>
      <c r="D14" s="343">
        <v>0</v>
      </c>
      <c r="E14" s="343">
        <v>28560</v>
      </c>
      <c r="F14" s="343">
        <v>0</v>
      </c>
      <c r="G14" s="343">
        <v>0</v>
      </c>
      <c r="H14" s="343">
        <v>0</v>
      </c>
      <c r="I14" s="343">
        <v>28560</v>
      </c>
    </row>
    <row r="15" spans="1:9" ht="12.75">
      <c r="A15" s="341" t="s">
        <v>431</v>
      </c>
      <c r="B15" s="342" t="s">
        <v>620</v>
      </c>
      <c r="C15" s="343">
        <v>820000</v>
      </c>
      <c r="D15" s="343">
        <v>0</v>
      </c>
      <c r="E15" s="343">
        <v>2423739</v>
      </c>
      <c r="F15" s="343">
        <v>0</v>
      </c>
      <c r="G15" s="343">
        <v>22529622</v>
      </c>
      <c r="H15" s="343">
        <v>0</v>
      </c>
      <c r="I15" s="343">
        <v>25773361</v>
      </c>
    </row>
    <row r="16" spans="1:9" ht="12.75">
      <c r="A16" s="344" t="s">
        <v>432</v>
      </c>
      <c r="B16" s="345" t="s">
        <v>621</v>
      </c>
      <c r="C16" s="346">
        <v>820000</v>
      </c>
      <c r="D16" s="346">
        <v>4445873</v>
      </c>
      <c r="E16" s="346">
        <v>2452299</v>
      </c>
      <c r="F16" s="346">
        <v>0</v>
      </c>
      <c r="G16" s="346">
        <v>22529622</v>
      </c>
      <c r="H16" s="346">
        <v>0</v>
      </c>
      <c r="I16" s="346">
        <v>30247794</v>
      </c>
    </row>
    <row r="17" spans="1:9" ht="12.75">
      <c r="A17" s="344" t="s">
        <v>384</v>
      </c>
      <c r="B17" s="345" t="s">
        <v>622</v>
      </c>
      <c r="C17" s="346">
        <v>8737730</v>
      </c>
      <c r="D17" s="346">
        <v>441282522</v>
      </c>
      <c r="E17" s="346">
        <v>20610163</v>
      </c>
      <c r="F17" s="346">
        <v>0</v>
      </c>
      <c r="G17" s="346">
        <v>370004</v>
      </c>
      <c r="H17" s="346">
        <v>29958542</v>
      </c>
      <c r="I17" s="346">
        <v>500958961</v>
      </c>
    </row>
    <row r="18" spans="1:9" ht="12.75">
      <c r="A18" s="344" t="s">
        <v>433</v>
      </c>
      <c r="B18" s="345" t="s">
        <v>623</v>
      </c>
      <c r="C18" s="346">
        <v>6227252</v>
      </c>
      <c r="D18" s="346">
        <v>143343990</v>
      </c>
      <c r="E18" s="346">
        <v>11790030</v>
      </c>
      <c r="F18" s="346">
        <v>0</v>
      </c>
      <c r="G18" s="346">
        <v>0</v>
      </c>
      <c r="H18" s="346">
        <v>12892056</v>
      </c>
      <c r="I18" s="346">
        <v>174253328</v>
      </c>
    </row>
    <row r="19" spans="1:9" ht="12.75">
      <c r="A19" s="341" t="s">
        <v>386</v>
      </c>
      <c r="B19" s="342" t="s">
        <v>624</v>
      </c>
      <c r="C19" s="343">
        <v>1416993</v>
      </c>
      <c r="D19" s="343">
        <v>9130899</v>
      </c>
      <c r="E19" s="343">
        <v>3532421</v>
      </c>
      <c r="F19" s="343">
        <v>0</v>
      </c>
      <c r="G19" s="343">
        <v>0</v>
      </c>
      <c r="H19" s="343">
        <v>1480879</v>
      </c>
      <c r="I19" s="343">
        <v>15561192</v>
      </c>
    </row>
    <row r="20" spans="1:9" ht="12.75">
      <c r="A20" s="341" t="s">
        <v>434</v>
      </c>
      <c r="B20" s="342" t="s">
        <v>625</v>
      </c>
      <c r="C20" s="343">
        <v>0</v>
      </c>
      <c r="D20" s="343">
        <v>0</v>
      </c>
      <c r="E20" s="343">
        <v>28560</v>
      </c>
      <c r="F20" s="343">
        <v>0</v>
      </c>
      <c r="G20" s="343">
        <v>0</v>
      </c>
      <c r="H20" s="343">
        <v>0</v>
      </c>
      <c r="I20" s="343">
        <v>28560</v>
      </c>
    </row>
    <row r="21" spans="1:9" ht="26.25">
      <c r="A21" s="344" t="s">
        <v>590</v>
      </c>
      <c r="B21" s="345" t="s">
        <v>626</v>
      </c>
      <c r="C21" s="346">
        <v>7644245</v>
      </c>
      <c r="D21" s="346">
        <v>152474889</v>
      </c>
      <c r="E21" s="346">
        <v>15293891</v>
      </c>
      <c r="F21" s="346">
        <v>0</v>
      </c>
      <c r="G21" s="346">
        <v>0</v>
      </c>
      <c r="H21" s="346">
        <v>14372935</v>
      </c>
      <c r="I21" s="346">
        <v>189785960</v>
      </c>
    </row>
    <row r="22" spans="1:9" ht="12.75">
      <c r="A22" s="344" t="s">
        <v>441</v>
      </c>
      <c r="B22" s="345" t="s">
        <v>627</v>
      </c>
      <c r="C22" s="346">
        <v>7644245</v>
      </c>
      <c r="D22" s="346">
        <v>152474889</v>
      </c>
      <c r="E22" s="346">
        <v>15293891</v>
      </c>
      <c r="F22" s="346">
        <v>0</v>
      </c>
      <c r="G22" s="346">
        <v>0</v>
      </c>
      <c r="H22" s="346">
        <v>14372935</v>
      </c>
      <c r="I22" s="346">
        <v>189785960</v>
      </c>
    </row>
    <row r="23" spans="1:9" ht="12.75">
      <c r="A23" s="344" t="s">
        <v>628</v>
      </c>
      <c r="B23" s="345" t="s">
        <v>629</v>
      </c>
      <c r="C23" s="346">
        <v>1093485</v>
      </c>
      <c r="D23" s="346">
        <v>288807633</v>
      </c>
      <c r="E23" s="346">
        <v>5316272</v>
      </c>
      <c r="F23" s="346">
        <v>0</v>
      </c>
      <c r="G23" s="346">
        <v>370004</v>
      </c>
      <c r="H23" s="346">
        <v>15585607</v>
      </c>
      <c r="I23" s="346">
        <v>311173001</v>
      </c>
    </row>
    <row r="24" spans="1:9" ht="12.75">
      <c r="A24" s="93" t="s">
        <v>443</v>
      </c>
      <c r="B24" s="354" t="s">
        <v>630</v>
      </c>
      <c r="C24" s="355">
        <v>5204460</v>
      </c>
      <c r="D24" s="355">
        <v>285875</v>
      </c>
      <c r="E24" s="355">
        <v>14245798</v>
      </c>
      <c r="F24" s="355">
        <v>0</v>
      </c>
      <c r="G24" s="355">
        <v>0</v>
      </c>
      <c r="H24" s="355">
        <v>0</v>
      </c>
      <c r="I24" s="355">
        <v>19736133</v>
      </c>
    </row>
  </sheetData>
  <sheetProtection/>
  <mergeCells count="1">
    <mergeCell ref="A4:I4"/>
  </mergeCells>
  <printOptions/>
  <pageMargins left="0.75" right="0.75" top="1" bottom="1" header="0.5" footer="0.5"/>
  <pageSetup horizontalDpi="300" verticalDpi="300" orientation="landscape" scale="85" r:id="rId1"/>
  <headerFooter alignWithMargins="0">
    <oddHeader>&amp;L&amp;C&amp;RÉrték típus: Forint</oddHeader>
    <oddFooter>&amp;LAdatellenőrző kód: -2b42-24-23-394b-252f-43194f-48-ce-8056-7e-59-54-25&amp;C&amp;R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8.50390625" style="0" bestFit="1" customWidth="1"/>
    <col min="2" max="2" width="15.50390625" style="0" customWidth="1"/>
    <col min="3" max="3" width="8.875" style="0" bestFit="1" customWidth="1"/>
    <col min="4" max="4" width="12.00390625" style="0" bestFit="1" customWidth="1"/>
  </cols>
  <sheetData>
    <row r="1" spans="1:4" ht="15">
      <c r="A1" s="288" t="s">
        <v>109</v>
      </c>
      <c r="B1" s="216"/>
      <c r="C1" s="289"/>
      <c r="D1" s="289"/>
    </row>
    <row r="2" spans="1:4" ht="15">
      <c r="A2" s="290" t="s">
        <v>644</v>
      </c>
      <c r="B2" s="211" t="s">
        <v>1217</v>
      </c>
      <c r="C2" s="289"/>
      <c r="D2" s="289"/>
    </row>
    <row r="3" spans="1:4" ht="12.75">
      <c r="A3" s="289"/>
      <c r="B3" s="291" t="s">
        <v>645</v>
      </c>
      <c r="C3" s="289"/>
      <c r="D3" s="289"/>
    </row>
    <row r="4" spans="1:4" ht="15">
      <c r="A4" s="292"/>
      <c r="B4" s="294"/>
      <c r="C4" s="295"/>
      <c r="D4" s="293" t="s">
        <v>1216</v>
      </c>
    </row>
    <row r="5" spans="1:4" ht="13.5" thickBot="1">
      <c r="A5" s="296"/>
      <c r="B5" s="298"/>
      <c r="C5" s="298"/>
      <c r="D5" s="297" t="s">
        <v>646</v>
      </c>
    </row>
    <row r="6" spans="1:4" ht="13.5" thickBot="1">
      <c r="A6" s="299" t="s">
        <v>647</v>
      </c>
      <c r="B6" s="301"/>
      <c r="C6" s="302"/>
      <c r="D6" s="300">
        <f>D7+D17+D19+D27+D30</f>
        <v>22493754</v>
      </c>
    </row>
    <row r="7" spans="1:4" ht="13.5" thickBot="1">
      <c r="A7" s="303" t="s">
        <v>648</v>
      </c>
      <c r="B7" s="301"/>
      <c r="C7" s="305" t="s">
        <v>649</v>
      </c>
      <c r="D7" s="304">
        <f>SUM(D8:D16)</f>
        <v>16315029</v>
      </c>
    </row>
    <row r="8" spans="1:4" ht="13.5" thickBot="1">
      <c r="A8" s="306" t="s">
        <v>650</v>
      </c>
      <c r="B8" s="308">
        <v>4580000</v>
      </c>
      <c r="C8" s="309"/>
      <c r="D8" s="307">
        <v>0</v>
      </c>
    </row>
    <row r="9" spans="1:4" ht="12.75">
      <c r="A9" s="306" t="s">
        <v>651</v>
      </c>
      <c r="B9" s="308">
        <v>25200</v>
      </c>
      <c r="C9" s="309"/>
      <c r="D9" s="310">
        <v>1920240</v>
      </c>
    </row>
    <row r="10" spans="1:4" ht="12.75">
      <c r="A10" s="306" t="s">
        <v>652</v>
      </c>
      <c r="B10" s="308">
        <v>283200</v>
      </c>
      <c r="C10" s="309"/>
      <c r="D10" s="311">
        <v>1696000</v>
      </c>
    </row>
    <row r="11" spans="1:4" ht="12.75">
      <c r="A11" s="306" t="s">
        <v>653</v>
      </c>
      <c r="B11" s="308">
        <v>69</v>
      </c>
      <c r="C11" s="309"/>
      <c r="D11" s="311">
        <v>100000</v>
      </c>
    </row>
    <row r="12" spans="1:4" ht="13.5" thickBot="1">
      <c r="A12" s="306" t="s">
        <v>654</v>
      </c>
      <c r="B12" s="308">
        <v>227000</v>
      </c>
      <c r="C12" s="309"/>
      <c r="D12" s="312">
        <v>1732010</v>
      </c>
    </row>
    <row r="13" spans="1:4" ht="12.75">
      <c r="A13" s="313" t="s">
        <v>655</v>
      </c>
      <c r="B13" s="308">
        <v>2700</v>
      </c>
      <c r="C13" s="309"/>
      <c r="D13" s="314">
        <v>5000000</v>
      </c>
    </row>
    <row r="14" spans="1:4" ht="12.75">
      <c r="A14" s="313" t="s">
        <v>656</v>
      </c>
      <c r="B14" s="315">
        <v>2550</v>
      </c>
      <c r="C14" s="309">
        <v>7</v>
      </c>
      <c r="D14" s="314">
        <v>17850</v>
      </c>
    </row>
    <row r="15" spans="1:4" ht="12.75">
      <c r="A15" s="313" t="s">
        <v>657</v>
      </c>
      <c r="B15" s="317"/>
      <c r="C15" s="309"/>
      <c r="D15" s="316">
        <v>4824129</v>
      </c>
    </row>
    <row r="16" spans="1:4" ht="13.5" thickBot="1">
      <c r="A16" s="313" t="s">
        <v>658</v>
      </c>
      <c r="B16" s="317"/>
      <c r="C16" s="309"/>
      <c r="D16" s="316">
        <v>1024800</v>
      </c>
    </row>
    <row r="17" spans="1:4" ht="13.5" thickBot="1">
      <c r="A17" s="318" t="s">
        <v>659</v>
      </c>
      <c r="B17" s="320"/>
      <c r="C17" s="321"/>
      <c r="D17" s="319">
        <f>SUM(D18:D18)</f>
        <v>0</v>
      </c>
    </row>
    <row r="18" spans="1:4" ht="13.5" thickBot="1">
      <c r="A18" s="322"/>
      <c r="B18" s="308">
        <v>4012000</v>
      </c>
      <c r="C18" s="324"/>
      <c r="D18" s="323"/>
    </row>
    <row r="19" spans="1:4" ht="13.5" thickBot="1">
      <c r="A19" s="318" t="s">
        <v>660</v>
      </c>
      <c r="B19" s="326"/>
      <c r="C19" s="326"/>
      <c r="D19" s="325">
        <f>SUM(D21:D26)</f>
        <v>4082455</v>
      </c>
    </row>
    <row r="20" spans="1:4" ht="12.75">
      <c r="A20" s="327"/>
      <c r="B20" s="328"/>
      <c r="C20" s="329"/>
      <c r="D20" s="323"/>
    </row>
    <row r="21" spans="1:4" ht="12.75">
      <c r="A21" s="330" t="s">
        <v>661</v>
      </c>
      <c r="B21" s="332">
        <v>2200000</v>
      </c>
      <c r="C21" s="333">
        <v>0.24</v>
      </c>
      <c r="D21" s="331">
        <v>528000</v>
      </c>
    </row>
    <row r="22" spans="1:4" ht="12.75">
      <c r="A22" s="330" t="s">
        <v>662</v>
      </c>
      <c r="B22" s="332"/>
      <c r="C22" s="333"/>
      <c r="D22" s="331">
        <v>35200</v>
      </c>
    </row>
    <row r="23" spans="1:4" ht="12.75">
      <c r="A23" s="334" t="s">
        <v>663</v>
      </c>
      <c r="B23" s="332"/>
      <c r="C23" s="333"/>
      <c r="D23" s="331">
        <v>101515</v>
      </c>
    </row>
    <row r="24" spans="1:4" ht="12.75">
      <c r="A24" s="334" t="s">
        <v>664</v>
      </c>
      <c r="B24" s="336"/>
      <c r="C24" s="337">
        <v>106</v>
      </c>
      <c r="D24" s="335"/>
    </row>
    <row r="25" spans="1:4" ht="12.75">
      <c r="A25" s="330" t="s">
        <v>665</v>
      </c>
      <c r="B25" s="336"/>
      <c r="C25" s="337"/>
      <c r="D25" s="335">
        <v>3417740</v>
      </c>
    </row>
    <row r="26" spans="1:4" ht="13.5" thickBot="1">
      <c r="A26" s="330" t="s">
        <v>666</v>
      </c>
      <c r="B26" s="332">
        <v>1000</v>
      </c>
      <c r="C26" s="333"/>
      <c r="D26" s="331"/>
    </row>
    <row r="27" spans="1:4" ht="13.5" thickBot="1">
      <c r="A27" s="318" t="s">
        <v>667</v>
      </c>
      <c r="B27" s="325"/>
      <c r="C27" s="325"/>
      <c r="D27" s="325">
        <f>SUM(D28:D29)</f>
        <v>2096270</v>
      </c>
    </row>
    <row r="28" spans="1:4" ht="12.75">
      <c r="A28" s="322" t="s">
        <v>668</v>
      </c>
      <c r="B28" s="308">
        <v>1210</v>
      </c>
      <c r="C28" s="338">
        <v>684</v>
      </c>
      <c r="D28" s="323">
        <v>1800000</v>
      </c>
    </row>
    <row r="29" spans="1:4" ht="13.5" thickBot="1">
      <c r="A29" s="322" t="s">
        <v>669</v>
      </c>
      <c r="B29" s="308"/>
      <c r="C29" s="338"/>
      <c r="D29" s="323">
        <v>296270</v>
      </c>
    </row>
    <row r="30" spans="1:4" ht="13.5" thickBot="1">
      <c r="A30" s="318" t="s">
        <v>670</v>
      </c>
      <c r="B30" s="339"/>
      <c r="C30" s="339"/>
      <c r="D30" s="33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pane ySplit="6" topLeftCell="A7" activePane="bottomLeft" state="frozen"/>
      <selection pane="topLeft" activeCell="A1" sqref="A1:F1"/>
      <selection pane="bottomLeft" activeCell="C2" sqref="C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8" width="13.625" style="0" customWidth="1"/>
  </cols>
  <sheetData>
    <row r="1" spans="1:23" ht="12.75">
      <c r="A1" s="18"/>
      <c r="B1" s="97" t="s">
        <v>109</v>
      </c>
      <c r="C1" s="18"/>
      <c r="D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>
      <c r="A2" s="18"/>
      <c r="B2" s="68" t="s">
        <v>143</v>
      </c>
      <c r="C2" s="211" t="s">
        <v>1235</v>
      </c>
      <c r="D2" s="3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>
      <c r="A3" s="18"/>
      <c r="B3" s="68"/>
      <c r="C3" s="33" t="s">
        <v>145</v>
      </c>
      <c r="D3" s="33"/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8" ht="12.75">
      <c r="A4" s="511" t="s">
        <v>631</v>
      </c>
      <c r="B4" s="512"/>
      <c r="C4" s="512"/>
      <c r="D4" s="512"/>
      <c r="E4" s="512"/>
      <c r="F4" s="512"/>
      <c r="G4" s="512"/>
      <c r="H4" s="512"/>
    </row>
    <row r="5" spans="1:8" ht="60">
      <c r="A5" s="340" t="s">
        <v>367</v>
      </c>
      <c r="B5" s="340" t="s">
        <v>368</v>
      </c>
      <c r="C5" s="340" t="s">
        <v>632</v>
      </c>
      <c r="D5" s="340" t="s">
        <v>633</v>
      </c>
      <c r="E5" s="340" t="s">
        <v>634</v>
      </c>
      <c r="F5" s="340" t="s">
        <v>635</v>
      </c>
      <c r="G5" s="340" t="s">
        <v>636</v>
      </c>
      <c r="H5" s="340" t="s">
        <v>637</v>
      </c>
    </row>
    <row r="6" spans="1:8" ht="15">
      <c r="A6" s="340">
        <v>1</v>
      </c>
      <c r="B6" s="340">
        <v>2</v>
      </c>
      <c r="C6" s="340">
        <v>3</v>
      </c>
      <c r="D6" s="340">
        <v>4</v>
      </c>
      <c r="E6" s="340">
        <v>5</v>
      </c>
      <c r="F6" s="340">
        <v>6</v>
      </c>
      <c r="G6" s="340">
        <v>7</v>
      </c>
      <c r="H6" s="340">
        <v>8</v>
      </c>
    </row>
    <row r="7" spans="1:8" ht="12.75">
      <c r="A7" s="341" t="s">
        <v>370</v>
      </c>
      <c r="B7" s="342" t="s">
        <v>638</v>
      </c>
      <c r="C7" s="343">
        <v>62500</v>
      </c>
      <c r="D7" s="343">
        <v>0</v>
      </c>
      <c r="E7" s="343">
        <v>0</v>
      </c>
      <c r="F7" s="343">
        <v>0</v>
      </c>
      <c r="G7" s="343">
        <v>62500</v>
      </c>
      <c r="H7" s="343">
        <v>0</v>
      </c>
    </row>
    <row r="8" spans="1:8" ht="12.75">
      <c r="A8" s="341" t="s">
        <v>372</v>
      </c>
      <c r="B8" s="342" t="s">
        <v>639</v>
      </c>
      <c r="C8" s="343">
        <v>1150000</v>
      </c>
      <c r="D8" s="343">
        <v>0</v>
      </c>
      <c r="E8" s="343">
        <v>0</v>
      </c>
      <c r="F8" s="343">
        <v>0</v>
      </c>
      <c r="G8" s="343">
        <v>1150000</v>
      </c>
      <c r="H8" s="343">
        <v>0</v>
      </c>
    </row>
    <row r="9" spans="1:8" ht="12.75">
      <c r="A9" s="341" t="s">
        <v>376</v>
      </c>
      <c r="B9" s="342" t="s">
        <v>640</v>
      </c>
      <c r="C9" s="343">
        <v>106301</v>
      </c>
      <c r="D9" s="343">
        <v>0</v>
      </c>
      <c r="E9" s="343">
        <v>0</v>
      </c>
      <c r="F9" s="343">
        <v>0</v>
      </c>
      <c r="G9" s="343">
        <v>42822</v>
      </c>
      <c r="H9" s="343">
        <v>0</v>
      </c>
    </row>
    <row r="10" spans="1:8" ht="12.75">
      <c r="A10" s="341" t="s">
        <v>380</v>
      </c>
      <c r="B10" s="342" t="s">
        <v>641</v>
      </c>
      <c r="C10" s="343">
        <v>69372464</v>
      </c>
      <c r="D10" s="343">
        <v>0</v>
      </c>
      <c r="E10" s="343">
        <v>0</v>
      </c>
      <c r="F10" s="343">
        <v>0</v>
      </c>
      <c r="G10" s="343">
        <v>90357153</v>
      </c>
      <c r="H10" s="343">
        <v>0</v>
      </c>
    </row>
    <row r="11" spans="1:8" ht="26.25">
      <c r="A11" s="341" t="s">
        <v>427</v>
      </c>
      <c r="B11" s="342" t="s">
        <v>642</v>
      </c>
      <c r="C11" s="343">
        <v>4965256</v>
      </c>
      <c r="D11" s="343">
        <v>1893707</v>
      </c>
      <c r="E11" s="343">
        <v>18043</v>
      </c>
      <c r="F11" s="343">
        <v>44248</v>
      </c>
      <c r="G11" s="343">
        <v>5433267</v>
      </c>
      <c r="H11" s="343">
        <v>1867502</v>
      </c>
    </row>
    <row r="12" spans="1:8" ht="12.75">
      <c r="A12" s="347" t="s">
        <v>430</v>
      </c>
      <c r="B12" s="348" t="s">
        <v>643</v>
      </c>
      <c r="C12" s="349">
        <v>75656521</v>
      </c>
      <c r="D12" s="349">
        <v>1893707</v>
      </c>
      <c r="E12" s="349">
        <v>18043</v>
      </c>
      <c r="F12" s="349">
        <v>44248</v>
      </c>
      <c r="G12" s="349">
        <v>97045742</v>
      </c>
      <c r="H12" s="349">
        <v>1867502</v>
      </c>
    </row>
  </sheetData>
  <sheetProtection/>
  <mergeCells count="1">
    <mergeCell ref="A4:H4"/>
  </mergeCells>
  <printOptions/>
  <pageMargins left="0.75" right="0.75" top="1" bottom="1" header="0.5" footer="0.5"/>
  <pageSetup horizontalDpi="300" verticalDpi="300" orientation="landscape" scale="90" r:id="rId1"/>
  <headerFooter alignWithMargins="0">
    <oddHeader>&amp;L&amp;C&amp;RÉrték típus: Forint</oddHeader>
    <oddFooter>&amp;LAdatellenőrző kód: -2b42-24-23-394b-252f-43194f-48-ce-8056-7e-59-54-25&amp;C&amp;R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" sqref="D2"/>
    </sheetView>
  </sheetViews>
  <sheetFormatPr defaultColWidth="9.125" defaultRowHeight="12.75"/>
  <cols>
    <col min="1" max="1" width="9.125" style="222" customWidth="1"/>
    <col min="2" max="2" width="28.625" style="222" customWidth="1"/>
    <col min="3" max="3" width="17.375" style="222" bestFit="1" customWidth="1"/>
    <col min="4" max="4" width="13.875" style="222" bestFit="1" customWidth="1"/>
    <col min="5" max="16384" width="9.125" style="222" customWidth="1"/>
  </cols>
  <sheetData>
    <row r="1" spans="2:6" ht="12.75">
      <c r="B1" s="223" t="s">
        <v>306</v>
      </c>
      <c r="D1" s="527"/>
      <c r="E1" s="527"/>
      <c r="F1" s="527"/>
    </row>
    <row r="2" spans="2:4" ht="15">
      <c r="B2" s="146" t="s">
        <v>365</v>
      </c>
      <c r="C2" s="33"/>
      <c r="D2" s="211" t="s">
        <v>1236</v>
      </c>
    </row>
    <row r="3" spans="1:4" ht="13.5">
      <c r="A3" s="528" t="s">
        <v>307</v>
      </c>
      <c r="B3" s="528"/>
      <c r="C3" s="528"/>
      <c r="D3" s="528"/>
    </row>
    <row r="8" spans="1:4" ht="12.75">
      <c r="A8" s="222" t="s">
        <v>308</v>
      </c>
      <c r="B8" s="222" t="s">
        <v>309</v>
      </c>
      <c r="C8" s="222" t="s">
        <v>175</v>
      </c>
      <c r="D8" s="222" t="s">
        <v>310</v>
      </c>
    </row>
    <row r="9" spans="1:4" ht="12.75">
      <c r="A9" s="224" t="s">
        <v>311</v>
      </c>
      <c r="B9" s="225" t="s">
        <v>312</v>
      </c>
      <c r="C9" s="225" t="s">
        <v>313</v>
      </c>
      <c r="D9" s="225" t="s">
        <v>314</v>
      </c>
    </row>
    <row r="10" spans="1:4" ht="12.75">
      <c r="A10" s="226"/>
      <c r="B10" s="227"/>
      <c r="C10" s="228" t="s">
        <v>315</v>
      </c>
      <c r="D10" s="228" t="s">
        <v>316</v>
      </c>
    </row>
    <row r="11" spans="1:4" ht="12.75">
      <c r="A11" s="226"/>
      <c r="B11" s="227"/>
      <c r="C11" s="228" t="s">
        <v>317</v>
      </c>
      <c r="D11" s="228" t="s">
        <v>318</v>
      </c>
    </row>
    <row r="12" spans="1:4" ht="12.75">
      <c r="A12" s="229" t="s">
        <v>319</v>
      </c>
      <c r="B12" s="230" t="s">
        <v>320</v>
      </c>
      <c r="C12" s="230" t="s">
        <v>321</v>
      </c>
      <c r="D12" s="230" t="s">
        <v>322</v>
      </c>
    </row>
    <row r="13" spans="1:4" ht="12.75">
      <c r="A13" s="231" t="s">
        <v>319</v>
      </c>
      <c r="B13" s="232" t="s">
        <v>323</v>
      </c>
      <c r="C13" s="233">
        <v>400345</v>
      </c>
      <c r="D13" s="234">
        <v>216244</v>
      </c>
    </row>
    <row r="14" spans="1:4" ht="12.75">
      <c r="A14" s="231" t="s">
        <v>320</v>
      </c>
      <c r="B14" s="232" t="s">
        <v>324</v>
      </c>
      <c r="C14" s="233">
        <v>1103530</v>
      </c>
      <c r="D14" s="234">
        <v>245713</v>
      </c>
    </row>
    <row r="15" spans="1:4" ht="12.75">
      <c r="A15" s="231" t="s">
        <v>321</v>
      </c>
      <c r="B15" s="232"/>
      <c r="C15" s="233"/>
      <c r="D15" s="234"/>
    </row>
    <row r="16" spans="1:4" ht="12.75">
      <c r="A16" s="235">
        <v>4</v>
      </c>
      <c r="B16" s="236" t="s">
        <v>325</v>
      </c>
      <c r="C16" s="237">
        <f>SUM(C13:C15)</f>
        <v>1503875</v>
      </c>
      <c r="D16" s="237">
        <f>SUM(D13:D15)</f>
        <v>461957</v>
      </c>
    </row>
  </sheetData>
  <sheetProtection/>
  <mergeCells count="2">
    <mergeCell ref="D1:F1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pane ySplit="6" topLeftCell="A25" activePane="bottomLeft" state="frozen"/>
      <selection pane="topLeft" activeCell="D5" sqref="D5"/>
      <selection pane="bottomLeft" activeCell="C2" sqref="C2"/>
    </sheetView>
  </sheetViews>
  <sheetFormatPr defaultColWidth="9.00390625" defaultRowHeight="12.75"/>
  <cols>
    <col min="1" max="1" width="5.625" style="0" customWidth="1"/>
    <col min="2" max="2" width="50.00390625" style="0" customWidth="1"/>
    <col min="3" max="3" width="13.00390625" style="18" customWidth="1"/>
    <col min="4" max="15" width="10.625" style="18" customWidth="1"/>
    <col min="16" max="19" width="9.125" style="92" customWidth="1"/>
    <col min="20" max="20" width="6.875" style="0" customWidth="1"/>
  </cols>
  <sheetData>
    <row r="1" spans="2:3" ht="17.25">
      <c r="B1" s="67" t="s">
        <v>109</v>
      </c>
      <c r="C1" s="17"/>
    </row>
    <row r="2" spans="2:3" ht="18">
      <c r="B2" s="68" t="s">
        <v>674</v>
      </c>
      <c r="C2" s="211" t="s">
        <v>1237</v>
      </c>
    </row>
    <row r="3" ht="18">
      <c r="B3" s="2"/>
    </row>
    <row r="4" spans="2:3" ht="15">
      <c r="B4" s="3" t="s">
        <v>102</v>
      </c>
      <c r="C4" s="18" t="s">
        <v>104</v>
      </c>
    </row>
    <row r="5" spans="1:19" ht="36">
      <c r="A5" s="77" t="s">
        <v>0</v>
      </c>
      <c r="B5" s="78" t="s">
        <v>1</v>
      </c>
      <c r="C5" s="34" t="s">
        <v>248</v>
      </c>
      <c r="D5" s="79" t="s">
        <v>111</v>
      </c>
      <c r="E5" s="79" t="s">
        <v>675</v>
      </c>
      <c r="F5" s="62" t="s">
        <v>261</v>
      </c>
      <c r="G5" s="79" t="s">
        <v>112</v>
      </c>
      <c r="H5" s="79" t="s">
        <v>114</v>
      </c>
      <c r="I5" s="79" t="s">
        <v>115</v>
      </c>
      <c r="J5" s="79" t="s">
        <v>117</v>
      </c>
      <c r="K5" s="79" t="s">
        <v>118</v>
      </c>
      <c r="L5" s="79" t="s">
        <v>676</v>
      </c>
      <c r="M5" s="79" t="s">
        <v>677</v>
      </c>
      <c r="N5" s="80" t="s">
        <v>119</v>
      </c>
      <c r="O5" s="64" t="s">
        <v>120</v>
      </c>
      <c r="P5" s="63" t="s">
        <v>678</v>
      </c>
      <c r="Q5" s="63" t="s">
        <v>679</v>
      </c>
      <c r="R5" s="63" t="s">
        <v>135</v>
      </c>
      <c r="S5" s="356" t="s">
        <v>680</v>
      </c>
    </row>
    <row r="6" spans="1:20" ht="26.25">
      <c r="A6" s="1">
        <v>1</v>
      </c>
      <c r="B6" s="4" t="s">
        <v>42</v>
      </c>
      <c r="C6" s="36">
        <f>SUM(D6:S6)</f>
        <v>15186898</v>
      </c>
      <c r="D6" s="20">
        <v>15186898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357"/>
      <c r="Q6" s="357"/>
      <c r="R6" s="357"/>
      <c r="S6" s="357"/>
      <c r="T6" s="358">
        <f>C6/'[2]1c'!C6*100</f>
        <v>100</v>
      </c>
    </row>
    <row r="7" spans="1:20" ht="26.25">
      <c r="A7" s="1">
        <v>2</v>
      </c>
      <c r="B7" s="4" t="s">
        <v>43</v>
      </c>
      <c r="C7" s="36">
        <f aca="true" t="shared" si="0" ref="C7:C70">SUM(D7:S7)</f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57"/>
      <c r="Q7" s="357"/>
      <c r="R7" s="357"/>
      <c r="S7" s="357"/>
      <c r="T7" s="358" t="e">
        <f>C7/'[2]1c'!C7*100</f>
        <v>#DIV/0!</v>
      </c>
    </row>
    <row r="8" spans="1:21" ht="26.25">
      <c r="A8" s="1">
        <v>3</v>
      </c>
      <c r="B8" s="4" t="s">
        <v>265</v>
      </c>
      <c r="C8" s="36">
        <f t="shared" si="0"/>
        <v>5050348</v>
      </c>
      <c r="D8" s="51">
        <v>5050348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57"/>
      <c r="Q8" s="357"/>
      <c r="R8" s="357"/>
      <c r="S8" s="357"/>
      <c r="T8" s="358">
        <f>C8/'[2]1c'!C8*100</f>
        <v>96.83158217654729</v>
      </c>
      <c r="U8" t="s">
        <v>681</v>
      </c>
    </row>
    <row r="9" spans="1:20" ht="26.25">
      <c r="A9" s="1">
        <v>4</v>
      </c>
      <c r="B9" s="4" t="s">
        <v>44</v>
      </c>
      <c r="C9" s="36">
        <f t="shared" si="0"/>
        <v>1800000</v>
      </c>
      <c r="D9" s="20">
        <v>1800000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357"/>
      <c r="Q9" s="357"/>
      <c r="R9" s="357"/>
      <c r="S9" s="357"/>
      <c r="T9" s="358">
        <f>C9/'[2]1c'!C9*100</f>
        <v>100</v>
      </c>
    </row>
    <row r="10" spans="1:20" ht="26.25">
      <c r="A10" s="1">
        <v>5</v>
      </c>
      <c r="B10" s="4" t="s">
        <v>45</v>
      </c>
      <c r="C10" s="36">
        <f t="shared" si="0"/>
        <v>384000</v>
      </c>
      <c r="D10" s="20">
        <v>384000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357"/>
      <c r="Q10" s="357"/>
      <c r="R10" s="357"/>
      <c r="S10" s="357"/>
      <c r="T10" s="358">
        <f>C10/'[2]1c'!C10*100</f>
        <v>100</v>
      </c>
    </row>
    <row r="11" spans="1:20" ht="12.75">
      <c r="A11" s="1">
        <v>6</v>
      </c>
      <c r="B11" s="4" t="s">
        <v>46</v>
      </c>
      <c r="C11" s="36">
        <f t="shared" si="0"/>
        <v>22421246</v>
      </c>
      <c r="D11" s="21">
        <f aca="true" t="shared" si="1" ref="D11:S11">SUM(D6:D10)</f>
        <v>22421246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359">
        <f t="shared" si="1"/>
        <v>0</v>
      </c>
      <c r="Q11" s="359"/>
      <c r="R11" s="359">
        <f t="shared" si="1"/>
        <v>0</v>
      </c>
      <c r="S11" s="359">
        <f t="shared" si="1"/>
        <v>0</v>
      </c>
      <c r="T11" s="358">
        <f>C11/'[2]1c'!C11*100</f>
        <v>99.26835935345089</v>
      </c>
    </row>
    <row r="12" spans="1:20" ht="26.25">
      <c r="A12" s="1">
        <v>7</v>
      </c>
      <c r="B12" s="4" t="s">
        <v>47</v>
      </c>
      <c r="C12" s="36">
        <f t="shared" si="0"/>
        <v>13199250</v>
      </c>
      <c r="D12" s="21">
        <f aca="true" t="shared" si="2" ref="D12:O12">SUM(D13:D17)</f>
        <v>94000</v>
      </c>
      <c r="E12" s="21">
        <f t="shared" si="2"/>
        <v>255678</v>
      </c>
      <c r="F12" s="21">
        <f t="shared" si="2"/>
        <v>0</v>
      </c>
      <c r="G12" s="21">
        <f t="shared" si="2"/>
        <v>0</v>
      </c>
      <c r="H12" s="21">
        <f t="shared" si="2"/>
        <v>0</v>
      </c>
      <c r="I12" s="21">
        <f t="shared" si="2"/>
        <v>5849572</v>
      </c>
      <c r="J12" s="21">
        <f t="shared" si="2"/>
        <v>0</v>
      </c>
      <c r="K12" s="21">
        <f t="shared" si="2"/>
        <v>0</v>
      </c>
      <c r="L12" s="21">
        <f t="shared" si="2"/>
        <v>0</v>
      </c>
      <c r="M12" s="21">
        <f t="shared" si="2"/>
        <v>0</v>
      </c>
      <c r="N12" s="21">
        <f t="shared" si="2"/>
        <v>0</v>
      </c>
      <c r="O12" s="21">
        <f t="shared" si="2"/>
        <v>0</v>
      </c>
      <c r="P12" s="359">
        <f>SUM(O13:O17)</f>
        <v>0</v>
      </c>
      <c r="Q12" s="359"/>
      <c r="R12" s="359">
        <f>SUM(P13:P17)</f>
        <v>7000000</v>
      </c>
      <c r="S12" s="359">
        <f>SUM(R13:R17)</f>
        <v>0</v>
      </c>
      <c r="T12" s="358">
        <f>C12/'[2]1c'!C12*100</f>
        <v>94.11121911541693</v>
      </c>
    </row>
    <row r="13" spans="1:20" ht="12.75">
      <c r="A13" s="1">
        <v>8</v>
      </c>
      <c r="B13" s="4" t="s">
        <v>127</v>
      </c>
      <c r="C13" s="36">
        <f t="shared" si="0"/>
        <v>94000</v>
      </c>
      <c r="D13" s="20">
        <v>94000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357"/>
      <c r="Q13" s="357"/>
      <c r="R13" s="357"/>
      <c r="S13" s="357"/>
      <c r="T13" s="358">
        <f>C13/'[2]1c'!C13*100</f>
        <v>100</v>
      </c>
    </row>
    <row r="14" spans="1:20" ht="12.75">
      <c r="A14" s="1">
        <v>9</v>
      </c>
      <c r="B14" s="4" t="s">
        <v>48</v>
      </c>
      <c r="C14" s="36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357"/>
      <c r="Q14" s="357"/>
      <c r="R14" s="357"/>
      <c r="S14" s="357"/>
      <c r="T14" s="358" t="e">
        <f>C14/'[2]1c'!C14*100</f>
        <v>#DIV/0!</v>
      </c>
    </row>
    <row r="15" spans="1:20" ht="12.75">
      <c r="A15" s="1">
        <v>10</v>
      </c>
      <c r="B15" s="4" t="s">
        <v>49</v>
      </c>
      <c r="C15" s="36">
        <f t="shared" si="0"/>
        <v>6105250</v>
      </c>
      <c r="D15" s="284"/>
      <c r="E15" s="284">
        <v>255678</v>
      </c>
      <c r="F15" s="22"/>
      <c r="G15" s="20"/>
      <c r="H15" s="20"/>
      <c r="I15" s="284">
        <v>5849572</v>
      </c>
      <c r="J15" s="22"/>
      <c r="K15" s="20"/>
      <c r="L15" s="20"/>
      <c r="M15" s="20"/>
      <c r="N15" s="20"/>
      <c r="O15" s="20"/>
      <c r="P15" s="357"/>
      <c r="Q15" s="357"/>
      <c r="R15" s="357"/>
      <c r="S15" s="357"/>
      <c r="T15" s="358">
        <f>C15/'[2]1c'!C15*100</f>
        <v>88.08408865412302</v>
      </c>
    </row>
    <row r="16" spans="1:20" ht="12.75">
      <c r="A16" s="1"/>
      <c r="B16" s="4" t="s">
        <v>126</v>
      </c>
      <c r="C16" s="36">
        <f t="shared" si="0"/>
        <v>7000000</v>
      </c>
      <c r="D16" s="20"/>
      <c r="E16" s="20"/>
      <c r="F16" s="22"/>
      <c r="G16" s="20"/>
      <c r="H16" s="20"/>
      <c r="I16" s="20"/>
      <c r="J16" s="22"/>
      <c r="K16" s="20"/>
      <c r="L16" s="20"/>
      <c r="M16" s="20"/>
      <c r="N16" s="20"/>
      <c r="O16" s="20"/>
      <c r="P16" s="284">
        <v>7000000</v>
      </c>
      <c r="Q16" s="284"/>
      <c r="R16" s="357"/>
      <c r="S16" s="357"/>
      <c r="T16" s="358">
        <f>C16/'[2]1c'!C16*100</f>
        <v>100</v>
      </c>
    </row>
    <row r="17" spans="1:20" ht="12.75">
      <c r="A17" s="1">
        <v>11</v>
      </c>
      <c r="B17" s="4" t="s">
        <v>50</v>
      </c>
      <c r="C17" s="36">
        <f t="shared" si="0"/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357"/>
      <c r="Q17" s="357"/>
      <c r="R17" s="357"/>
      <c r="S17" s="357"/>
      <c r="T17" s="358" t="e">
        <f>C17/'[2]1c'!C17*100</f>
        <v>#DIV/0!</v>
      </c>
    </row>
    <row r="18" spans="1:20" ht="26.25">
      <c r="A18" s="1">
        <v>12</v>
      </c>
      <c r="B18" s="5" t="s">
        <v>51</v>
      </c>
      <c r="C18" s="36">
        <f t="shared" si="0"/>
        <v>35620496</v>
      </c>
      <c r="D18" s="23">
        <f aca="true" t="shared" si="3" ref="D18:O18">D11+D12</f>
        <v>22515246</v>
      </c>
      <c r="E18" s="23">
        <f t="shared" si="3"/>
        <v>255678</v>
      </c>
      <c r="F18" s="23">
        <f t="shared" si="3"/>
        <v>0</v>
      </c>
      <c r="G18" s="23">
        <f t="shared" si="3"/>
        <v>0</v>
      </c>
      <c r="H18" s="23">
        <f t="shared" si="3"/>
        <v>0</v>
      </c>
      <c r="I18" s="23">
        <f t="shared" si="3"/>
        <v>5849572</v>
      </c>
      <c r="J18" s="23">
        <f t="shared" si="3"/>
        <v>0</v>
      </c>
      <c r="K18" s="23">
        <f t="shared" si="3"/>
        <v>0</v>
      </c>
      <c r="L18" s="23">
        <f t="shared" si="3"/>
        <v>0</v>
      </c>
      <c r="M18" s="23">
        <f t="shared" si="3"/>
        <v>0</v>
      </c>
      <c r="N18" s="23">
        <f t="shared" si="3"/>
        <v>0</v>
      </c>
      <c r="O18" s="23">
        <f t="shared" si="3"/>
        <v>0</v>
      </c>
      <c r="P18" s="51">
        <f>P11+R12</f>
        <v>7000000</v>
      </c>
      <c r="Q18" s="51"/>
      <c r="R18" s="51">
        <f>R11+S12</f>
        <v>0</v>
      </c>
      <c r="S18" s="51"/>
      <c r="T18" s="358">
        <f>C18/'[2]1c'!C18*100</f>
        <v>97.29276676590919</v>
      </c>
    </row>
    <row r="19" spans="1:20" ht="12.75">
      <c r="A19" s="1">
        <v>13</v>
      </c>
      <c r="B19" s="4" t="s">
        <v>52</v>
      </c>
      <c r="C19" s="36">
        <f t="shared" si="0"/>
        <v>0</v>
      </c>
      <c r="D19" s="24">
        <f aca="true" t="shared" si="4" ref="D19:S19">SUM(D20:D23)</f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360">
        <f t="shared" si="4"/>
        <v>0</v>
      </c>
      <c r="Q19" s="360"/>
      <c r="R19" s="360">
        <f t="shared" si="4"/>
        <v>0</v>
      </c>
      <c r="S19" s="360">
        <f t="shared" si="4"/>
        <v>0</v>
      </c>
      <c r="T19" s="358" t="e">
        <f>C19/'[2]1c'!C19*100</f>
        <v>#DIV/0!</v>
      </c>
    </row>
    <row r="20" spans="1:20" ht="12.75">
      <c r="A20" s="1">
        <v>14</v>
      </c>
      <c r="B20" s="4" t="s">
        <v>53</v>
      </c>
      <c r="C20" s="36">
        <f t="shared" si="0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57"/>
      <c r="Q20" s="357"/>
      <c r="R20" s="357"/>
      <c r="S20" s="357"/>
      <c r="T20" s="358" t="e">
        <f>C20/'[2]1c'!C20*100</f>
        <v>#DIV/0!</v>
      </c>
    </row>
    <row r="21" spans="1:20" ht="12.75">
      <c r="A21" s="1">
        <v>15</v>
      </c>
      <c r="B21" s="4" t="s">
        <v>54</v>
      </c>
      <c r="C21" s="36">
        <f t="shared" si="0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57"/>
      <c r="Q21" s="357"/>
      <c r="R21" s="357"/>
      <c r="S21" s="357"/>
      <c r="T21" s="358" t="e">
        <f>C21/'[2]1c'!C21*100</f>
        <v>#DIV/0!</v>
      </c>
    </row>
    <row r="22" spans="1:20" ht="12.75">
      <c r="A22" s="1">
        <v>16</v>
      </c>
      <c r="B22" s="4" t="s">
        <v>55</v>
      </c>
      <c r="C22" s="36">
        <f t="shared" si="0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57"/>
      <c r="Q22" s="357"/>
      <c r="R22" s="357"/>
      <c r="S22" s="357"/>
      <c r="T22" s="358" t="e">
        <f>C22/'[2]1c'!C22*100</f>
        <v>#DIV/0!</v>
      </c>
    </row>
    <row r="23" spans="1:20" ht="12.75">
      <c r="A23" s="1">
        <v>17</v>
      </c>
      <c r="B23" s="81" t="s">
        <v>56</v>
      </c>
      <c r="C23" s="36">
        <f t="shared" si="0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57"/>
      <c r="Q23" s="357"/>
      <c r="R23" s="357"/>
      <c r="S23" s="357"/>
      <c r="T23" s="358" t="e">
        <f>C23/'[2]1c'!C23*100</f>
        <v>#DIV/0!</v>
      </c>
    </row>
    <row r="24" spans="1:20" ht="26.25">
      <c r="A24" s="1">
        <v>18</v>
      </c>
      <c r="B24" s="5" t="s">
        <v>57</v>
      </c>
      <c r="C24" s="36">
        <f t="shared" si="0"/>
        <v>0</v>
      </c>
      <c r="D24" s="23">
        <f aca="true" t="shared" si="5" ref="D24:S24">D19</f>
        <v>0</v>
      </c>
      <c r="E24" s="23">
        <f t="shared" si="5"/>
        <v>0</v>
      </c>
      <c r="F24" s="23">
        <f t="shared" si="5"/>
        <v>0</v>
      </c>
      <c r="G24" s="23">
        <f t="shared" si="5"/>
        <v>0</v>
      </c>
      <c r="H24" s="23">
        <f t="shared" si="5"/>
        <v>0</v>
      </c>
      <c r="I24" s="23">
        <f t="shared" si="5"/>
        <v>0</v>
      </c>
      <c r="J24" s="23">
        <f t="shared" si="5"/>
        <v>0</v>
      </c>
      <c r="K24" s="23">
        <f t="shared" si="5"/>
        <v>0</v>
      </c>
      <c r="L24" s="23">
        <f t="shared" si="5"/>
        <v>0</v>
      </c>
      <c r="M24" s="23">
        <f t="shared" si="5"/>
        <v>0</v>
      </c>
      <c r="N24" s="23">
        <f t="shared" si="5"/>
        <v>0</v>
      </c>
      <c r="O24" s="23">
        <f t="shared" si="5"/>
        <v>0</v>
      </c>
      <c r="P24" s="23">
        <f t="shared" si="5"/>
        <v>0</v>
      </c>
      <c r="Q24" s="23"/>
      <c r="R24" s="88">
        <f t="shared" si="5"/>
        <v>0</v>
      </c>
      <c r="S24" s="88">
        <f t="shared" si="5"/>
        <v>0</v>
      </c>
      <c r="T24" s="358" t="e">
        <f>C24/'[2]1c'!C24*100</f>
        <v>#DIV/0!</v>
      </c>
    </row>
    <row r="25" spans="1:20" ht="12.75">
      <c r="A25" s="1">
        <v>19</v>
      </c>
      <c r="B25" s="4" t="s">
        <v>58</v>
      </c>
      <c r="C25" s="36">
        <f t="shared" si="0"/>
        <v>1323500</v>
      </c>
      <c r="D25" s="21">
        <f aca="true" t="shared" si="6" ref="D25:S25">SUM(D26:D27)</f>
        <v>1323500</v>
      </c>
      <c r="E25" s="21">
        <f t="shared" si="6"/>
        <v>0</v>
      </c>
      <c r="F25" s="21">
        <f t="shared" si="6"/>
        <v>0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1">
        <f t="shared" si="6"/>
        <v>0</v>
      </c>
      <c r="K25" s="21">
        <f t="shared" si="6"/>
        <v>0</v>
      </c>
      <c r="L25" s="21">
        <f t="shared" si="6"/>
        <v>0</v>
      </c>
      <c r="M25" s="21">
        <f t="shared" si="6"/>
        <v>0</v>
      </c>
      <c r="N25" s="21">
        <f t="shared" si="6"/>
        <v>0</v>
      </c>
      <c r="O25" s="21">
        <f t="shared" si="6"/>
        <v>0</v>
      </c>
      <c r="P25" s="21">
        <f t="shared" si="6"/>
        <v>0</v>
      </c>
      <c r="Q25" s="21"/>
      <c r="R25" s="359">
        <f t="shared" si="6"/>
        <v>0</v>
      </c>
      <c r="S25" s="359">
        <f t="shared" si="6"/>
        <v>0</v>
      </c>
      <c r="T25" s="358">
        <f>C25/'[2]1c'!C25*100</f>
        <v>97.31617647058823</v>
      </c>
    </row>
    <row r="26" spans="1:20" ht="12.75">
      <c r="A26" s="1">
        <v>20</v>
      </c>
      <c r="B26" s="4" t="s">
        <v>59</v>
      </c>
      <c r="C26" s="36">
        <f t="shared" si="0"/>
        <v>421000</v>
      </c>
      <c r="D26" s="284">
        <v>421000</v>
      </c>
      <c r="E26" s="284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357"/>
      <c r="Q26" s="357"/>
      <c r="R26" s="357"/>
      <c r="S26" s="357"/>
      <c r="T26" s="358">
        <f>C26/'[2]1c'!C26*100</f>
        <v>120.28571428571428</v>
      </c>
    </row>
    <row r="27" spans="1:20" ht="16.5" customHeight="1">
      <c r="A27" s="1">
        <v>21</v>
      </c>
      <c r="B27" s="4" t="s">
        <v>60</v>
      </c>
      <c r="C27" s="36">
        <f t="shared" si="0"/>
        <v>902500</v>
      </c>
      <c r="D27" s="284">
        <v>902500</v>
      </c>
      <c r="E27" s="28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357"/>
      <c r="Q27" s="357"/>
      <c r="R27" s="357"/>
      <c r="S27" s="357"/>
      <c r="T27" s="358">
        <f>C27/'[2]1c'!C27*100</f>
        <v>89.35643564356435</v>
      </c>
    </row>
    <row r="28" spans="1:20" ht="18.75" customHeight="1">
      <c r="A28" s="1">
        <v>22</v>
      </c>
      <c r="B28" s="4" t="s">
        <v>61</v>
      </c>
      <c r="C28" s="36">
        <f t="shared" si="0"/>
        <v>4460300</v>
      </c>
      <c r="D28" s="284">
        <v>4460300</v>
      </c>
      <c r="E28" s="284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357"/>
      <c r="Q28" s="357"/>
      <c r="R28" s="357"/>
      <c r="S28" s="357"/>
      <c r="T28" s="358">
        <f>C28/'[2]1c'!C28*100</f>
        <v>152.75</v>
      </c>
    </row>
    <row r="29" spans="1:20" ht="12.75">
      <c r="A29" s="1">
        <v>23</v>
      </c>
      <c r="B29" s="4" t="s">
        <v>62</v>
      </c>
      <c r="C29" s="36">
        <f t="shared" si="0"/>
        <v>1517051</v>
      </c>
      <c r="D29" s="284">
        <v>1517051</v>
      </c>
      <c r="E29" s="284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357"/>
      <c r="Q29" s="357"/>
      <c r="R29" s="357"/>
      <c r="S29" s="357"/>
      <c r="T29" s="358">
        <f>C29/'[2]1c'!C29*100</f>
        <v>104.62420689655173</v>
      </c>
    </row>
    <row r="30" spans="1:20" ht="26.25">
      <c r="A30" s="1">
        <v>24</v>
      </c>
      <c r="B30" s="4" t="s">
        <v>63</v>
      </c>
      <c r="C30" s="36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357"/>
      <c r="Q30" s="357"/>
      <c r="R30" s="357"/>
      <c r="S30" s="357"/>
      <c r="T30" s="358" t="e">
        <f>C30/'[2]1c'!C30*100</f>
        <v>#DIV/0!</v>
      </c>
    </row>
    <row r="31" spans="1:20" ht="12.75">
      <c r="A31" s="1">
        <v>25</v>
      </c>
      <c r="B31" s="4" t="s">
        <v>64</v>
      </c>
      <c r="C31" s="36">
        <f t="shared" si="0"/>
        <v>5977351</v>
      </c>
      <c r="D31" s="21">
        <f aca="true" t="shared" si="7" ref="D31:S31">SUM(D28:D30)</f>
        <v>5977351</v>
      </c>
      <c r="E31" s="21">
        <f t="shared" si="7"/>
        <v>0</v>
      </c>
      <c r="F31" s="21">
        <f t="shared" si="7"/>
        <v>0</v>
      </c>
      <c r="G31" s="21">
        <f t="shared" si="7"/>
        <v>0</v>
      </c>
      <c r="H31" s="21">
        <f t="shared" si="7"/>
        <v>0</v>
      </c>
      <c r="I31" s="21">
        <f t="shared" si="7"/>
        <v>0</v>
      </c>
      <c r="J31" s="21">
        <f t="shared" si="7"/>
        <v>0</v>
      </c>
      <c r="K31" s="21">
        <f t="shared" si="7"/>
        <v>0</v>
      </c>
      <c r="L31" s="21">
        <f t="shared" si="7"/>
        <v>0</v>
      </c>
      <c r="M31" s="21">
        <f t="shared" si="7"/>
        <v>0</v>
      </c>
      <c r="N31" s="21">
        <f t="shared" si="7"/>
        <v>0</v>
      </c>
      <c r="O31" s="21">
        <f t="shared" si="7"/>
        <v>0</v>
      </c>
      <c r="P31" s="21">
        <f t="shared" si="7"/>
        <v>0</v>
      </c>
      <c r="Q31" s="21"/>
      <c r="R31" s="361">
        <f t="shared" si="7"/>
        <v>0</v>
      </c>
      <c r="S31" s="361">
        <f t="shared" si="7"/>
        <v>0</v>
      </c>
      <c r="T31" s="358">
        <f>C31/'[2]1c'!C31*100</f>
        <v>136.78148741418767</v>
      </c>
    </row>
    <row r="32" spans="1:20" ht="12.75">
      <c r="A32" s="1">
        <v>26</v>
      </c>
      <c r="B32" s="4" t="s">
        <v>65</v>
      </c>
      <c r="C32" s="36">
        <f t="shared" si="0"/>
        <v>147850</v>
      </c>
      <c r="D32" s="21">
        <f aca="true" t="shared" si="8" ref="D32:S32">SUM(D33:D35)</f>
        <v>147850</v>
      </c>
      <c r="E32" s="21">
        <f t="shared" si="8"/>
        <v>0</v>
      </c>
      <c r="F32" s="21">
        <f t="shared" si="8"/>
        <v>0</v>
      </c>
      <c r="G32" s="21">
        <f t="shared" si="8"/>
        <v>0</v>
      </c>
      <c r="H32" s="21">
        <f t="shared" si="8"/>
        <v>0</v>
      </c>
      <c r="I32" s="21">
        <f t="shared" si="8"/>
        <v>0</v>
      </c>
      <c r="J32" s="21">
        <f t="shared" si="8"/>
        <v>0</v>
      </c>
      <c r="K32" s="21">
        <f t="shared" si="8"/>
        <v>0</v>
      </c>
      <c r="L32" s="21">
        <f t="shared" si="8"/>
        <v>0</v>
      </c>
      <c r="M32" s="21">
        <f t="shared" si="8"/>
        <v>0</v>
      </c>
      <c r="N32" s="21">
        <f t="shared" si="8"/>
        <v>0</v>
      </c>
      <c r="O32" s="21">
        <f t="shared" si="8"/>
        <v>0</v>
      </c>
      <c r="P32" s="21">
        <f t="shared" si="8"/>
        <v>0</v>
      </c>
      <c r="Q32" s="21"/>
      <c r="R32" s="21">
        <f t="shared" si="8"/>
        <v>0</v>
      </c>
      <c r="S32" s="21">
        <f t="shared" si="8"/>
        <v>0</v>
      </c>
      <c r="T32" s="358">
        <f>C32/'[2]1c'!C32*100</f>
        <v>73.925</v>
      </c>
    </row>
    <row r="33" spans="1:20" ht="39">
      <c r="A33" s="1">
        <v>27</v>
      </c>
      <c r="B33" s="4" t="s">
        <v>66</v>
      </c>
      <c r="C33" s="36">
        <f t="shared" si="0"/>
        <v>9329</v>
      </c>
      <c r="D33" s="284">
        <v>9329</v>
      </c>
      <c r="E33" s="28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357"/>
      <c r="Q33" s="357"/>
      <c r="R33" s="357"/>
      <c r="S33" s="357"/>
      <c r="T33" s="358" t="e">
        <f>C33/'[2]1c'!C33*100</f>
        <v>#DIV/0!</v>
      </c>
    </row>
    <row r="34" spans="1:20" ht="12.75">
      <c r="A34" s="1">
        <v>28</v>
      </c>
      <c r="B34" s="4" t="s">
        <v>67</v>
      </c>
      <c r="C34" s="36">
        <f t="shared" si="0"/>
        <v>33707</v>
      </c>
      <c r="D34" s="284">
        <v>33707</v>
      </c>
      <c r="E34" s="284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357"/>
      <c r="Q34" s="357"/>
      <c r="R34" s="357"/>
      <c r="S34" s="357"/>
      <c r="T34" s="358">
        <f>C34/'[2]1c'!C34*100</f>
        <v>24.076428571428572</v>
      </c>
    </row>
    <row r="35" spans="1:20" ht="12.75">
      <c r="A35" s="1">
        <v>29</v>
      </c>
      <c r="B35" s="4" t="s">
        <v>166</v>
      </c>
      <c r="C35" s="36">
        <f t="shared" si="0"/>
        <v>104814</v>
      </c>
      <c r="D35" s="284">
        <v>104814</v>
      </c>
      <c r="E35" s="284"/>
      <c r="F35" s="20"/>
      <c r="G35" s="25"/>
      <c r="H35" s="25"/>
      <c r="I35" s="25"/>
      <c r="J35" s="25"/>
      <c r="K35" s="25"/>
      <c r="L35" s="25"/>
      <c r="M35" s="25"/>
      <c r="N35" s="25"/>
      <c r="O35" s="25"/>
      <c r="P35" s="357"/>
      <c r="Q35" s="357"/>
      <c r="R35" s="357"/>
      <c r="S35" s="357"/>
      <c r="T35" s="358">
        <f>C35/'[2]1c'!C35*100</f>
        <v>174.69</v>
      </c>
    </row>
    <row r="36" spans="1:20" ht="12.75">
      <c r="A36" s="1">
        <v>30</v>
      </c>
      <c r="B36" s="5" t="s">
        <v>68</v>
      </c>
      <c r="C36" s="36">
        <f t="shared" si="0"/>
        <v>7448701</v>
      </c>
      <c r="D36" s="23">
        <f aca="true" t="shared" si="9" ref="D36:S36">D25+D31+D32</f>
        <v>7448701</v>
      </c>
      <c r="E36" s="23">
        <f t="shared" si="9"/>
        <v>0</v>
      </c>
      <c r="F36" s="23">
        <f t="shared" si="9"/>
        <v>0</v>
      </c>
      <c r="G36" s="23">
        <f t="shared" si="9"/>
        <v>0</v>
      </c>
      <c r="H36" s="23">
        <f t="shared" si="9"/>
        <v>0</v>
      </c>
      <c r="I36" s="23">
        <f t="shared" si="9"/>
        <v>0</v>
      </c>
      <c r="J36" s="23">
        <f t="shared" si="9"/>
        <v>0</v>
      </c>
      <c r="K36" s="23">
        <f t="shared" si="9"/>
        <v>0</v>
      </c>
      <c r="L36" s="23">
        <f t="shared" si="9"/>
        <v>0</v>
      </c>
      <c r="M36" s="23">
        <f t="shared" si="9"/>
        <v>0</v>
      </c>
      <c r="N36" s="23">
        <f t="shared" si="9"/>
        <v>0</v>
      </c>
      <c r="O36" s="23">
        <f t="shared" si="9"/>
        <v>0</v>
      </c>
      <c r="P36" s="23">
        <f t="shared" si="9"/>
        <v>0</v>
      </c>
      <c r="Q36" s="23">
        <f t="shared" si="9"/>
        <v>0</v>
      </c>
      <c r="R36" s="23">
        <f t="shared" si="9"/>
        <v>0</v>
      </c>
      <c r="S36" s="88">
        <f t="shared" si="9"/>
        <v>0</v>
      </c>
      <c r="T36" s="358">
        <f>C36/'[2]1c'!C36*100</f>
        <v>125.61047217537941</v>
      </c>
    </row>
    <row r="37" spans="1:20" ht="12.75">
      <c r="A37" s="1">
        <v>31</v>
      </c>
      <c r="B37" s="6" t="s">
        <v>69</v>
      </c>
      <c r="C37" s="36">
        <f t="shared" si="0"/>
        <v>154047</v>
      </c>
      <c r="D37" s="26">
        <f aca="true" t="shared" si="10" ref="D37:S37">SUM(D38:D40)</f>
        <v>0</v>
      </c>
      <c r="E37" s="26">
        <f t="shared" si="10"/>
        <v>0</v>
      </c>
      <c r="F37" s="26">
        <f t="shared" si="10"/>
        <v>0</v>
      </c>
      <c r="G37" s="26">
        <v>5000</v>
      </c>
      <c r="H37" s="26">
        <f t="shared" si="10"/>
        <v>16047</v>
      </c>
      <c r="I37" s="26">
        <f t="shared" si="10"/>
        <v>0</v>
      </c>
      <c r="J37" s="26">
        <f t="shared" si="10"/>
        <v>0</v>
      </c>
      <c r="K37" s="26">
        <f t="shared" si="10"/>
        <v>0</v>
      </c>
      <c r="L37" s="26">
        <f t="shared" si="10"/>
        <v>0</v>
      </c>
      <c r="M37" s="26">
        <f t="shared" si="10"/>
        <v>0</v>
      </c>
      <c r="N37" s="26">
        <f t="shared" si="10"/>
        <v>0</v>
      </c>
      <c r="O37" s="26">
        <f t="shared" si="10"/>
        <v>0</v>
      </c>
      <c r="P37" s="26">
        <f t="shared" si="10"/>
        <v>0</v>
      </c>
      <c r="Q37" s="284">
        <v>51000</v>
      </c>
      <c r="R37" s="284">
        <v>82000</v>
      </c>
      <c r="S37" s="362">
        <f t="shared" si="10"/>
        <v>0</v>
      </c>
      <c r="T37" s="358">
        <f>C37/'[2]1c'!C37*100</f>
        <v>81.07736842105263</v>
      </c>
    </row>
    <row r="38" spans="1:20" ht="12.75">
      <c r="A38" s="1">
        <v>32</v>
      </c>
      <c r="B38" s="6" t="s">
        <v>70</v>
      </c>
      <c r="C38" s="36">
        <f t="shared" si="0"/>
        <v>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57"/>
      <c r="Q38" s="357"/>
      <c r="R38" s="357"/>
      <c r="S38" s="357"/>
      <c r="T38" s="358" t="e">
        <f>C38/'[2]1c'!C38*100</f>
        <v>#DIV/0!</v>
      </c>
    </row>
    <row r="39" spans="1:20" ht="12.75">
      <c r="A39" s="1">
        <v>33</v>
      </c>
      <c r="B39" s="6" t="s">
        <v>71</v>
      </c>
      <c r="C39" s="36">
        <f t="shared" si="0"/>
        <v>16047</v>
      </c>
      <c r="D39" s="22"/>
      <c r="E39" s="22"/>
      <c r="F39" s="22"/>
      <c r="G39" s="22"/>
      <c r="H39" s="284">
        <v>16047</v>
      </c>
      <c r="I39" s="22"/>
      <c r="J39" s="22"/>
      <c r="K39" s="22"/>
      <c r="L39" s="22"/>
      <c r="M39" s="22"/>
      <c r="N39" s="22"/>
      <c r="O39" s="22"/>
      <c r="P39" s="357"/>
      <c r="Q39" s="357"/>
      <c r="R39" s="357"/>
      <c r="S39" s="357"/>
      <c r="T39" s="358">
        <f>C39/'[2]1c'!C39*100</f>
        <v>8.445789473684211</v>
      </c>
    </row>
    <row r="40" spans="1:20" ht="12.75">
      <c r="A40" s="1">
        <v>34</v>
      </c>
      <c r="B40" s="6" t="s">
        <v>72</v>
      </c>
      <c r="C40" s="36">
        <f t="shared" si="0"/>
        <v>0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357"/>
      <c r="Q40" s="357"/>
      <c r="R40" s="357"/>
      <c r="S40" s="357"/>
      <c r="T40" s="358" t="e">
        <f>C40/'[2]1c'!C40*100</f>
        <v>#DIV/0!</v>
      </c>
    </row>
    <row r="41" spans="1:20" ht="12.75">
      <c r="A41" s="1">
        <v>35</v>
      </c>
      <c r="B41" s="4" t="s">
        <v>73</v>
      </c>
      <c r="C41" s="36">
        <f t="shared" si="0"/>
        <v>976912</v>
      </c>
      <c r="D41" s="26">
        <f aca="true" t="shared" si="11" ref="D41:S41">SUM(D42:D43)</f>
        <v>0</v>
      </c>
      <c r="E41" s="26">
        <f t="shared" si="11"/>
        <v>0</v>
      </c>
      <c r="F41" s="26">
        <f t="shared" si="11"/>
        <v>0</v>
      </c>
      <c r="G41" s="26">
        <f t="shared" si="11"/>
        <v>197320</v>
      </c>
      <c r="H41" s="26">
        <f t="shared" si="11"/>
        <v>111004</v>
      </c>
      <c r="I41" s="26">
        <f t="shared" si="11"/>
        <v>0</v>
      </c>
      <c r="J41" s="26">
        <f t="shared" si="11"/>
        <v>668588</v>
      </c>
      <c r="K41" s="26">
        <f t="shared" si="11"/>
        <v>0</v>
      </c>
      <c r="L41" s="26">
        <f t="shared" si="11"/>
        <v>0</v>
      </c>
      <c r="M41" s="26">
        <f t="shared" si="11"/>
        <v>0</v>
      </c>
      <c r="N41" s="26">
        <f t="shared" si="11"/>
        <v>0</v>
      </c>
      <c r="O41" s="26">
        <f t="shared" si="11"/>
        <v>0</v>
      </c>
      <c r="P41" s="26">
        <f t="shared" si="11"/>
        <v>0</v>
      </c>
      <c r="Q41" s="26">
        <f t="shared" si="11"/>
        <v>0</v>
      </c>
      <c r="R41" s="26">
        <f t="shared" si="11"/>
        <v>0</v>
      </c>
      <c r="S41" s="362">
        <f t="shared" si="11"/>
        <v>0</v>
      </c>
      <c r="T41" s="358">
        <f>C41/'[2]1c'!C41*100</f>
        <v>46.06684774407726</v>
      </c>
    </row>
    <row r="42" spans="1:20" ht="12.75">
      <c r="A42" s="1">
        <v>36</v>
      </c>
      <c r="B42" s="4" t="s">
        <v>74</v>
      </c>
      <c r="C42" s="36">
        <f t="shared" si="0"/>
        <v>668588</v>
      </c>
      <c r="D42" s="20"/>
      <c r="E42" s="20"/>
      <c r="F42" s="20"/>
      <c r="G42" s="20"/>
      <c r="H42" s="284"/>
      <c r="I42" s="20"/>
      <c r="J42" s="284">
        <v>668588</v>
      </c>
      <c r="K42" s="20"/>
      <c r="L42" s="20"/>
      <c r="M42" s="20"/>
      <c r="N42" s="20"/>
      <c r="O42" s="20"/>
      <c r="P42" s="357"/>
      <c r="Q42" s="357"/>
      <c r="R42" s="357"/>
      <c r="S42" s="357"/>
      <c r="T42" s="358">
        <f>C42/'[2]1c'!C42*100</f>
        <v>37.6533531571715</v>
      </c>
    </row>
    <row r="43" spans="1:20" ht="12.75">
      <c r="A43" s="1">
        <v>37</v>
      </c>
      <c r="B43" s="4" t="s">
        <v>75</v>
      </c>
      <c r="C43" s="36">
        <f t="shared" si="0"/>
        <v>308324</v>
      </c>
      <c r="D43" s="20"/>
      <c r="E43" s="20"/>
      <c r="F43" s="20"/>
      <c r="G43" s="284">
        <v>197320</v>
      </c>
      <c r="H43" s="284">
        <v>111004</v>
      </c>
      <c r="I43" s="20"/>
      <c r="J43" s="20"/>
      <c r="K43" s="20"/>
      <c r="L43" s="20"/>
      <c r="M43" s="20"/>
      <c r="N43" s="20"/>
      <c r="O43" s="20"/>
      <c r="P43" s="357"/>
      <c r="Q43" s="357"/>
      <c r="R43" s="357"/>
      <c r="S43" s="357"/>
      <c r="T43" s="358">
        <f>C43/'[2]1c'!C43*100</f>
        <v>89.36927536231885</v>
      </c>
    </row>
    <row r="44" spans="1:20" ht="12.75">
      <c r="A44" s="1">
        <v>38</v>
      </c>
      <c r="B44" s="4" t="s">
        <v>76</v>
      </c>
      <c r="C44" s="36">
        <f t="shared" si="0"/>
        <v>857214</v>
      </c>
      <c r="D44" s="26">
        <f aca="true" t="shared" si="12" ref="D44:S44">SUM(D45:D49)</f>
        <v>0</v>
      </c>
      <c r="E44" s="26">
        <f t="shared" si="12"/>
        <v>0</v>
      </c>
      <c r="F44" s="26">
        <f t="shared" si="12"/>
        <v>0</v>
      </c>
      <c r="G44" s="26">
        <f t="shared" si="12"/>
        <v>0</v>
      </c>
      <c r="H44" s="26">
        <f t="shared" si="12"/>
        <v>344000</v>
      </c>
      <c r="I44" s="26">
        <f t="shared" si="12"/>
        <v>0</v>
      </c>
      <c r="J44" s="26">
        <f t="shared" si="12"/>
        <v>0</v>
      </c>
      <c r="K44" s="26">
        <f t="shared" si="12"/>
        <v>0</v>
      </c>
      <c r="L44" s="26">
        <f t="shared" si="12"/>
        <v>0</v>
      </c>
      <c r="M44" s="26">
        <f t="shared" si="12"/>
        <v>0</v>
      </c>
      <c r="N44" s="26">
        <f t="shared" si="12"/>
        <v>0</v>
      </c>
      <c r="O44" s="26">
        <f t="shared" si="12"/>
        <v>513214</v>
      </c>
      <c r="P44" s="362">
        <f t="shared" si="12"/>
        <v>0</v>
      </c>
      <c r="Q44" s="362">
        <f t="shared" si="12"/>
        <v>0</v>
      </c>
      <c r="R44" s="362">
        <f t="shared" si="12"/>
        <v>0</v>
      </c>
      <c r="S44" s="362">
        <f t="shared" si="12"/>
        <v>0</v>
      </c>
      <c r="T44" s="358">
        <f>C44/'[2]1c'!C44*100</f>
        <v>704.4301456992825</v>
      </c>
    </row>
    <row r="45" spans="1:20" ht="26.25">
      <c r="A45" s="1">
        <v>39</v>
      </c>
      <c r="B45" s="4" t="s">
        <v>77</v>
      </c>
      <c r="C45" s="36">
        <f t="shared" si="0"/>
        <v>0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357"/>
      <c r="Q45" s="357"/>
      <c r="R45" s="357"/>
      <c r="S45" s="357"/>
      <c r="T45" s="358" t="e">
        <f>C45/'[2]1c'!C45*100</f>
        <v>#DIV/0!</v>
      </c>
    </row>
    <row r="46" spans="1:20" ht="26.25">
      <c r="A46" s="1">
        <v>40</v>
      </c>
      <c r="B46" s="4" t="s">
        <v>78</v>
      </c>
      <c r="C46" s="36">
        <f t="shared" si="0"/>
        <v>451036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>
        <v>451036</v>
      </c>
      <c r="P46" s="357"/>
      <c r="Q46" s="357"/>
      <c r="R46" s="357"/>
      <c r="S46" s="357"/>
      <c r="T46" s="358">
        <f>C46/'[2]1c'!C46*100</f>
        <v>370.6464840700474</v>
      </c>
    </row>
    <row r="47" spans="1:20" ht="12.75">
      <c r="A47" s="1">
        <v>41</v>
      </c>
      <c r="B47" s="4" t="s">
        <v>79</v>
      </c>
      <c r="C47" s="36">
        <f t="shared" si="0"/>
        <v>406178</v>
      </c>
      <c r="D47" s="20"/>
      <c r="E47" s="20"/>
      <c r="F47" s="20"/>
      <c r="G47" s="20"/>
      <c r="H47" s="284">
        <v>344000</v>
      </c>
      <c r="I47" s="20"/>
      <c r="J47" s="20"/>
      <c r="K47" s="20"/>
      <c r="L47" s="20"/>
      <c r="M47" s="20"/>
      <c r="N47" s="20"/>
      <c r="O47" s="20">
        <v>62178</v>
      </c>
      <c r="P47" s="357"/>
      <c r="Q47" s="357"/>
      <c r="R47" s="357"/>
      <c r="S47" s="357"/>
      <c r="T47" s="358" t="e">
        <f>C47/'[2]1c'!C47*100</f>
        <v>#DIV/0!</v>
      </c>
    </row>
    <row r="48" spans="1:20" ht="26.25">
      <c r="A48" s="1">
        <v>42</v>
      </c>
      <c r="B48" s="4" t="s">
        <v>80</v>
      </c>
      <c r="C48" s="36">
        <f t="shared" si="0"/>
        <v>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357"/>
      <c r="Q48" s="357"/>
      <c r="R48" s="357"/>
      <c r="S48" s="357"/>
      <c r="T48" s="358" t="e">
        <f>C48/'[2]1c'!C48*100</f>
        <v>#DIV/0!</v>
      </c>
    </row>
    <row r="49" spans="1:20" ht="12.75">
      <c r="A49" s="1">
        <v>43</v>
      </c>
      <c r="B49" s="4" t="s">
        <v>81</v>
      </c>
      <c r="C49" s="36">
        <f t="shared" si="0"/>
        <v>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357"/>
      <c r="Q49" s="357"/>
      <c r="R49" s="357"/>
      <c r="S49" s="357"/>
      <c r="T49" s="358" t="e">
        <f>C49/'[2]1c'!C49*100</f>
        <v>#DIV/0!</v>
      </c>
    </row>
    <row r="50" spans="1:20" ht="12.75">
      <c r="A50" s="1">
        <v>44</v>
      </c>
      <c r="B50" s="4" t="s">
        <v>82</v>
      </c>
      <c r="C50" s="36">
        <f t="shared" si="0"/>
        <v>531970</v>
      </c>
      <c r="D50" s="20"/>
      <c r="E50" s="20"/>
      <c r="F50" s="20"/>
      <c r="G50" s="20"/>
      <c r="H50" s="20"/>
      <c r="I50" s="20"/>
      <c r="J50" s="20"/>
      <c r="K50" s="284">
        <v>531970</v>
      </c>
      <c r="L50" s="20"/>
      <c r="M50" s="20"/>
      <c r="N50" s="20"/>
      <c r="O50" s="20"/>
      <c r="P50" s="357"/>
      <c r="Q50" s="357"/>
      <c r="R50" s="357"/>
      <c r="S50" s="357"/>
      <c r="T50" s="358">
        <f>C50/'[2]1c'!C50*100</f>
        <v>100</v>
      </c>
    </row>
    <row r="51" spans="1:20" ht="12.75">
      <c r="A51" s="1">
        <v>45</v>
      </c>
      <c r="B51" s="4" t="s">
        <v>83</v>
      </c>
      <c r="C51" s="36">
        <f t="shared" si="0"/>
        <v>974916</v>
      </c>
      <c r="D51" s="20"/>
      <c r="E51" s="20"/>
      <c r="F51" s="20"/>
      <c r="G51" s="20"/>
      <c r="H51" s="284">
        <v>974916</v>
      </c>
      <c r="I51" s="20"/>
      <c r="J51" s="20"/>
      <c r="K51" s="20"/>
      <c r="L51" s="20"/>
      <c r="M51" s="20"/>
      <c r="N51" s="20"/>
      <c r="O51" s="20"/>
      <c r="P51" s="357"/>
      <c r="Q51" s="357"/>
      <c r="R51" s="357"/>
      <c r="S51" s="357"/>
      <c r="T51" s="358">
        <f>C51/'[2]1c'!C51*100</f>
        <v>100</v>
      </c>
    </row>
    <row r="52" spans="1:20" ht="12.75">
      <c r="A52" s="1">
        <v>46</v>
      </c>
      <c r="B52" s="4" t="s">
        <v>84</v>
      </c>
      <c r="C52" s="36">
        <f t="shared" si="0"/>
        <v>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357"/>
      <c r="Q52" s="357"/>
      <c r="R52" s="357"/>
      <c r="S52" s="357"/>
      <c r="T52" s="358" t="e">
        <f>C52/'[2]1c'!C52*100</f>
        <v>#DIV/0!</v>
      </c>
    </row>
    <row r="53" spans="1:20" ht="26.25">
      <c r="A53" s="1">
        <v>47</v>
      </c>
      <c r="B53" s="4" t="s">
        <v>85</v>
      </c>
      <c r="C53" s="36">
        <f t="shared" si="0"/>
        <v>3890</v>
      </c>
      <c r="D53" s="284">
        <v>2285</v>
      </c>
      <c r="E53" s="284"/>
      <c r="F53" s="20"/>
      <c r="G53" s="20"/>
      <c r="H53" s="20"/>
      <c r="I53" s="20">
        <v>37</v>
      </c>
      <c r="J53" s="20"/>
      <c r="K53" s="20"/>
      <c r="L53" s="20"/>
      <c r="M53" s="20"/>
      <c r="N53" s="20"/>
      <c r="O53" s="20"/>
      <c r="P53" s="284">
        <v>1568</v>
      </c>
      <c r="Q53" s="284"/>
      <c r="R53" s="357"/>
      <c r="S53" s="357"/>
      <c r="T53" s="358" t="e">
        <f>C53/'[2]1c'!C53*100</f>
        <v>#DIV/0!</v>
      </c>
    </row>
    <row r="54" spans="1:20" ht="12.75">
      <c r="A54" s="1">
        <v>48</v>
      </c>
      <c r="B54" s="4" t="s">
        <v>86</v>
      </c>
      <c r="C54" s="36">
        <f t="shared" si="0"/>
        <v>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357"/>
      <c r="Q54" s="357"/>
      <c r="R54" s="357"/>
      <c r="S54" s="357"/>
      <c r="T54" s="358" t="e">
        <f>C54/'[2]1c'!C54*100</f>
        <v>#DIV/0!</v>
      </c>
    </row>
    <row r="55" spans="1:20" ht="26.25">
      <c r="A55" s="1">
        <v>49</v>
      </c>
      <c r="B55" s="4" t="s">
        <v>87</v>
      </c>
      <c r="C55" s="36">
        <f t="shared" si="0"/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357"/>
      <c r="Q55" s="357"/>
      <c r="R55" s="357"/>
      <c r="S55" s="357"/>
      <c r="T55" s="358" t="e">
        <f>C55/'[2]1c'!C55*100</f>
        <v>#DIV/0!</v>
      </c>
    </row>
    <row r="56" spans="1:20" ht="12.75">
      <c r="A56" s="1">
        <v>50</v>
      </c>
      <c r="B56" s="4" t="s">
        <v>88</v>
      </c>
      <c r="C56" s="36">
        <f t="shared" si="0"/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357"/>
      <c r="Q56" s="357"/>
      <c r="R56" s="357"/>
      <c r="S56" s="357"/>
      <c r="T56" s="358" t="e">
        <f>C56/'[2]1c'!C56*100</f>
        <v>#DIV/0!</v>
      </c>
    </row>
    <row r="57" spans="1:20" ht="12.75">
      <c r="A57" s="1">
        <v>51</v>
      </c>
      <c r="B57" s="4" t="s">
        <v>89</v>
      </c>
      <c r="C57" s="36">
        <f t="shared" si="0"/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357"/>
      <c r="Q57" s="357"/>
      <c r="R57" s="357"/>
      <c r="S57" s="357"/>
      <c r="T57" s="358" t="e">
        <f>C57/'[2]1c'!C57*100</f>
        <v>#DIV/0!</v>
      </c>
    </row>
    <row r="58" spans="1:20" ht="12.75">
      <c r="A58" s="1">
        <v>52</v>
      </c>
      <c r="B58" s="4" t="s">
        <v>167</v>
      </c>
      <c r="C58" s="36">
        <f t="shared" si="0"/>
        <v>118148</v>
      </c>
      <c r="D58" s="284">
        <v>2008</v>
      </c>
      <c r="E58" s="284">
        <v>6590</v>
      </c>
      <c r="F58" s="20"/>
      <c r="G58" s="20"/>
      <c r="H58" s="20"/>
      <c r="I58" s="20">
        <v>5</v>
      </c>
      <c r="J58" s="20"/>
      <c r="K58" s="284"/>
      <c r="L58" s="284">
        <v>50000</v>
      </c>
      <c r="M58" s="284">
        <v>1</v>
      </c>
      <c r="N58" s="20"/>
      <c r="O58" s="20"/>
      <c r="P58" s="357"/>
      <c r="Q58" s="357"/>
      <c r="R58" s="357"/>
      <c r="S58" s="284">
        <v>59544</v>
      </c>
      <c r="T58" s="358" t="e">
        <f>C58/'[2]1c'!C58*100</f>
        <v>#DIV/0!</v>
      </c>
    </row>
    <row r="59" spans="1:20" ht="12.75">
      <c r="A59" s="1">
        <v>53</v>
      </c>
      <c r="B59" s="5" t="s">
        <v>90</v>
      </c>
      <c r="C59" s="36">
        <f t="shared" si="0"/>
        <v>3617097</v>
      </c>
      <c r="D59" s="23">
        <f aca="true" t="shared" si="13" ref="D59:S59">D37+D41+D44+D50+D51+D52+D53+D54+D55+D56+D57+D58</f>
        <v>4293</v>
      </c>
      <c r="E59" s="23">
        <f t="shared" si="13"/>
        <v>6590</v>
      </c>
      <c r="F59" s="23">
        <f t="shared" si="13"/>
        <v>0</v>
      </c>
      <c r="G59" s="23">
        <f t="shared" si="13"/>
        <v>202320</v>
      </c>
      <c r="H59" s="23">
        <f t="shared" si="13"/>
        <v>1445967</v>
      </c>
      <c r="I59" s="23">
        <f t="shared" si="13"/>
        <v>42</v>
      </c>
      <c r="J59" s="23">
        <f t="shared" si="13"/>
        <v>668588</v>
      </c>
      <c r="K59" s="23">
        <f t="shared" si="13"/>
        <v>531970</v>
      </c>
      <c r="L59" s="23">
        <f t="shared" si="13"/>
        <v>50000</v>
      </c>
      <c r="M59" s="23">
        <f t="shared" si="13"/>
        <v>1</v>
      </c>
      <c r="N59" s="23">
        <f t="shared" si="13"/>
        <v>0</v>
      </c>
      <c r="O59" s="23">
        <f t="shared" si="13"/>
        <v>513214</v>
      </c>
      <c r="P59" s="23">
        <f t="shared" si="13"/>
        <v>1568</v>
      </c>
      <c r="Q59" s="23">
        <f t="shared" si="13"/>
        <v>51000</v>
      </c>
      <c r="R59" s="23">
        <f t="shared" si="13"/>
        <v>82000</v>
      </c>
      <c r="S59" s="88">
        <f t="shared" si="13"/>
        <v>59544</v>
      </c>
      <c r="T59" s="358">
        <f>C59/'[2]1c'!C59*100</f>
        <v>91.8227870273646</v>
      </c>
    </row>
    <row r="60" spans="1:20" ht="12.75">
      <c r="A60" s="1">
        <v>54</v>
      </c>
      <c r="B60" s="4" t="s">
        <v>91</v>
      </c>
      <c r="C60" s="36">
        <f t="shared" si="0"/>
        <v>3610800</v>
      </c>
      <c r="D60" s="20"/>
      <c r="E60" s="20"/>
      <c r="F60" s="20"/>
      <c r="G60" s="20"/>
      <c r="H60" s="284">
        <v>3610800</v>
      </c>
      <c r="I60" s="20"/>
      <c r="J60" s="20"/>
      <c r="K60" s="20"/>
      <c r="L60" s="20"/>
      <c r="M60" s="20"/>
      <c r="N60" s="20"/>
      <c r="O60" s="20"/>
      <c r="P60" s="357"/>
      <c r="Q60" s="357"/>
      <c r="R60" s="357"/>
      <c r="S60" s="357"/>
      <c r="T60" s="358" t="e">
        <f>C60/'[2]1c'!C60*100</f>
        <v>#DIV/0!</v>
      </c>
    </row>
    <row r="61" spans="1:20" ht="12.75">
      <c r="A61" s="1">
        <v>55</v>
      </c>
      <c r="B61" s="5" t="s">
        <v>92</v>
      </c>
      <c r="C61" s="36">
        <f t="shared" si="0"/>
        <v>3610800</v>
      </c>
      <c r="D61" s="23">
        <f aca="true" t="shared" si="14" ref="D61:S61">D60</f>
        <v>0</v>
      </c>
      <c r="E61" s="23">
        <f t="shared" si="14"/>
        <v>0</v>
      </c>
      <c r="F61" s="23">
        <f t="shared" si="14"/>
        <v>0</v>
      </c>
      <c r="G61" s="23">
        <f t="shared" si="14"/>
        <v>0</v>
      </c>
      <c r="H61" s="23">
        <f t="shared" si="14"/>
        <v>3610800</v>
      </c>
      <c r="I61" s="23">
        <f t="shared" si="14"/>
        <v>0</v>
      </c>
      <c r="J61" s="23">
        <f t="shared" si="14"/>
        <v>0</v>
      </c>
      <c r="K61" s="23">
        <f t="shared" si="14"/>
        <v>0</v>
      </c>
      <c r="L61" s="23">
        <f t="shared" si="14"/>
        <v>0</v>
      </c>
      <c r="M61" s="23">
        <f t="shared" si="14"/>
        <v>0</v>
      </c>
      <c r="N61" s="23">
        <f t="shared" si="14"/>
        <v>0</v>
      </c>
      <c r="O61" s="23">
        <f t="shared" si="14"/>
        <v>0</v>
      </c>
      <c r="P61" s="23">
        <f t="shared" si="14"/>
        <v>0</v>
      </c>
      <c r="Q61" s="23">
        <f t="shared" si="14"/>
        <v>0</v>
      </c>
      <c r="R61" s="23">
        <f t="shared" si="14"/>
        <v>0</v>
      </c>
      <c r="S61" s="88">
        <f t="shared" si="14"/>
        <v>0</v>
      </c>
      <c r="T61" s="358" t="e">
        <f>C61/'[2]1c'!C61*100</f>
        <v>#DIV/0!</v>
      </c>
    </row>
    <row r="62" spans="1:20" ht="12.75">
      <c r="A62" s="1">
        <v>56</v>
      </c>
      <c r="B62" s="5" t="s">
        <v>682</v>
      </c>
      <c r="C62" s="36">
        <f t="shared" si="0"/>
        <v>5225</v>
      </c>
      <c r="D62" s="23"/>
      <c r="E62" s="284">
        <v>5225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88"/>
      <c r="Q62" s="88"/>
      <c r="R62" s="88"/>
      <c r="S62" s="88"/>
      <c r="T62" s="358" t="e">
        <f>C62/'[2]1c'!C62*100</f>
        <v>#DIV/0!</v>
      </c>
    </row>
    <row r="63" spans="1:20" ht="26.25">
      <c r="A63" s="1">
        <v>57</v>
      </c>
      <c r="B63" s="4" t="s">
        <v>93</v>
      </c>
      <c r="C63" s="36">
        <f t="shared" si="0"/>
        <v>369129</v>
      </c>
      <c r="D63" s="20"/>
      <c r="E63" s="284"/>
      <c r="F63" s="20"/>
      <c r="G63" s="20"/>
      <c r="H63" s="284">
        <v>4000</v>
      </c>
      <c r="I63" s="20"/>
      <c r="J63" s="20"/>
      <c r="K63" s="20"/>
      <c r="L63" s="20"/>
      <c r="M63" s="20"/>
      <c r="N63" s="20"/>
      <c r="O63" s="284">
        <v>365129</v>
      </c>
      <c r="P63" s="357"/>
      <c r="Q63" s="357"/>
      <c r="R63" s="357"/>
      <c r="S63" s="357"/>
      <c r="T63" s="358" t="e">
        <f>C63/'[2]1c'!C63*100</f>
        <v>#DIV/0!</v>
      </c>
    </row>
    <row r="64" spans="1:20" ht="12.75">
      <c r="A64" s="1">
        <v>58</v>
      </c>
      <c r="B64" s="4" t="s">
        <v>94</v>
      </c>
      <c r="C64" s="36">
        <f t="shared" si="0"/>
        <v>0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357"/>
      <c r="Q64" s="357"/>
      <c r="R64" s="357"/>
      <c r="S64" s="357"/>
      <c r="T64" s="358">
        <f>C64/'[2]1c'!C64*100</f>
        <v>0</v>
      </c>
    </row>
    <row r="65" spans="1:20" ht="12.75">
      <c r="A65" s="1">
        <v>59</v>
      </c>
      <c r="B65" s="4" t="s">
        <v>95</v>
      </c>
      <c r="C65" s="36">
        <f t="shared" si="0"/>
        <v>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357"/>
      <c r="Q65" s="357"/>
      <c r="R65" s="357"/>
      <c r="S65" s="357"/>
      <c r="T65" s="358" t="e">
        <f>C65/'[2]1c'!C65*100</f>
        <v>#DIV/0!</v>
      </c>
    </row>
    <row r="66" spans="1:20" ht="12.75">
      <c r="A66" s="1">
        <v>60</v>
      </c>
      <c r="B66" s="5" t="s">
        <v>96</v>
      </c>
      <c r="C66" s="36">
        <f t="shared" si="0"/>
        <v>369129</v>
      </c>
      <c r="D66" s="27">
        <f aca="true" t="shared" si="15" ref="D66:S66">SUM(D63:D65)</f>
        <v>0</v>
      </c>
      <c r="E66" s="27">
        <f t="shared" si="15"/>
        <v>0</v>
      </c>
      <c r="F66" s="27">
        <f t="shared" si="15"/>
        <v>0</v>
      </c>
      <c r="G66" s="27">
        <f t="shared" si="15"/>
        <v>0</v>
      </c>
      <c r="H66" s="27">
        <f t="shared" si="15"/>
        <v>4000</v>
      </c>
      <c r="I66" s="27">
        <f t="shared" si="15"/>
        <v>0</v>
      </c>
      <c r="J66" s="27">
        <f t="shared" si="15"/>
        <v>0</v>
      </c>
      <c r="K66" s="27">
        <f t="shared" si="15"/>
        <v>0</v>
      </c>
      <c r="L66" s="27">
        <f t="shared" si="15"/>
        <v>0</v>
      </c>
      <c r="M66" s="27">
        <f t="shared" si="15"/>
        <v>0</v>
      </c>
      <c r="N66" s="27">
        <f t="shared" si="15"/>
        <v>0</v>
      </c>
      <c r="O66" s="27">
        <f t="shared" si="15"/>
        <v>365129</v>
      </c>
      <c r="P66" s="27">
        <f t="shared" si="15"/>
        <v>0</v>
      </c>
      <c r="Q66" s="27">
        <f t="shared" si="15"/>
        <v>0</v>
      </c>
      <c r="R66" s="27">
        <f t="shared" si="15"/>
        <v>0</v>
      </c>
      <c r="S66" s="363">
        <f t="shared" si="15"/>
        <v>0</v>
      </c>
      <c r="T66" s="358">
        <f>C66/'[2]1c'!C66*100</f>
        <v>369.129</v>
      </c>
    </row>
    <row r="67" spans="1:20" ht="12.75">
      <c r="A67" s="1">
        <v>61</v>
      </c>
      <c r="B67" s="7" t="s">
        <v>97</v>
      </c>
      <c r="C67" s="36">
        <f t="shared" si="0"/>
        <v>50671448</v>
      </c>
      <c r="D67" s="28">
        <f>D18+D24+D36+D62+D59+D61+D66</f>
        <v>29968240</v>
      </c>
      <c r="E67" s="28">
        <f aca="true" t="shared" si="16" ref="E67:S67">E18+E24+E36+E62+E59+E61+E66</f>
        <v>267493</v>
      </c>
      <c r="F67" s="28">
        <f t="shared" si="16"/>
        <v>0</v>
      </c>
      <c r="G67" s="28">
        <f t="shared" si="16"/>
        <v>202320</v>
      </c>
      <c r="H67" s="28">
        <f t="shared" si="16"/>
        <v>5060767</v>
      </c>
      <c r="I67" s="28">
        <f t="shared" si="16"/>
        <v>5849614</v>
      </c>
      <c r="J67" s="28">
        <f t="shared" si="16"/>
        <v>668588</v>
      </c>
      <c r="K67" s="28">
        <f t="shared" si="16"/>
        <v>531970</v>
      </c>
      <c r="L67" s="28">
        <f t="shared" si="16"/>
        <v>50000</v>
      </c>
      <c r="M67" s="28">
        <f t="shared" si="16"/>
        <v>1</v>
      </c>
      <c r="N67" s="28">
        <f t="shared" si="16"/>
        <v>0</v>
      </c>
      <c r="O67" s="28">
        <f t="shared" si="16"/>
        <v>878343</v>
      </c>
      <c r="P67" s="28">
        <f t="shared" si="16"/>
        <v>7001568</v>
      </c>
      <c r="Q67" s="28">
        <f t="shared" si="16"/>
        <v>51000</v>
      </c>
      <c r="R67" s="28">
        <f t="shared" si="16"/>
        <v>82000</v>
      </c>
      <c r="S67" s="28">
        <f t="shared" si="16"/>
        <v>59544</v>
      </c>
      <c r="T67" s="358">
        <f>C67/'[2]1c'!C67*100</f>
        <v>108.78166004356208</v>
      </c>
    </row>
    <row r="68" spans="1:20" ht="26.25">
      <c r="A68" s="1">
        <v>62</v>
      </c>
      <c r="B68" s="4" t="s">
        <v>98</v>
      </c>
      <c r="C68" s="36">
        <f t="shared" si="0"/>
        <v>37062900</v>
      </c>
      <c r="D68" s="284">
        <v>37062900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357"/>
      <c r="Q68" s="357"/>
      <c r="R68" s="357"/>
      <c r="S68" s="357"/>
      <c r="T68" s="358">
        <f>C68/'[2]1c'!C68*100</f>
        <v>100</v>
      </c>
    </row>
    <row r="69" spans="1:20" ht="12.75">
      <c r="A69" s="1">
        <v>63</v>
      </c>
      <c r="B69" s="4" t="s">
        <v>99</v>
      </c>
      <c r="C69" s="36">
        <f t="shared" si="0"/>
        <v>2511536</v>
      </c>
      <c r="D69" s="284">
        <v>2511536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57"/>
      <c r="Q69" s="357"/>
      <c r="R69" s="357"/>
      <c r="S69" s="357"/>
      <c r="T69" s="358">
        <f>C69/'[2]1c'!C69*100</f>
        <v>155.48321993920672</v>
      </c>
    </row>
    <row r="70" spans="1:20" ht="12.75">
      <c r="A70" s="1">
        <v>64</v>
      </c>
      <c r="B70" s="4" t="s">
        <v>105</v>
      </c>
      <c r="C70" s="36">
        <f t="shared" si="0"/>
        <v>0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357"/>
      <c r="Q70" s="357"/>
      <c r="R70" s="357"/>
      <c r="S70" s="357"/>
      <c r="T70" s="358" t="e">
        <f>C70/'[2]1c'!C70*100</f>
        <v>#DIV/0!</v>
      </c>
    </row>
    <row r="71" spans="1:20" ht="12.75">
      <c r="A71" s="1">
        <v>65</v>
      </c>
      <c r="B71" s="4" t="s">
        <v>100</v>
      </c>
      <c r="C71" s="36">
        <f>SUM(D71:S71)</f>
        <v>39574436</v>
      </c>
      <c r="D71" s="24">
        <f aca="true" t="shared" si="17" ref="D71:S71">SUM(D68:D70)</f>
        <v>39574436</v>
      </c>
      <c r="E71" s="24">
        <f t="shared" si="17"/>
        <v>0</v>
      </c>
      <c r="F71" s="24">
        <f t="shared" si="17"/>
        <v>0</v>
      </c>
      <c r="G71" s="24">
        <f t="shared" si="17"/>
        <v>0</v>
      </c>
      <c r="H71" s="24">
        <f t="shared" si="17"/>
        <v>0</v>
      </c>
      <c r="I71" s="24">
        <f t="shared" si="17"/>
        <v>0</v>
      </c>
      <c r="J71" s="24">
        <f t="shared" si="17"/>
        <v>0</v>
      </c>
      <c r="K71" s="24">
        <f t="shared" si="17"/>
        <v>0</v>
      </c>
      <c r="L71" s="24">
        <f t="shared" si="17"/>
        <v>0</v>
      </c>
      <c r="M71" s="24">
        <f t="shared" si="17"/>
        <v>0</v>
      </c>
      <c r="N71" s="24">
        <f t="shared" si="17"/>
        <v>0</v>
      </c>
      <c r="O71" s="24">
        <f t="shared" si="17"/>
        <v>0</v>
      </c>
      <c r="P71" s="364">
        <f t="shared" si="17"/>
        <v>0</v>
      </c>
      <c r="Q71" s="364">
        <f t="shared" si="17"/>
        <v>0</v>
      </c>
      <c r="R71" s="364">
        <f t="shared" si="17"/>
        <v>0</v>
      </c>
      <c r="S71" s="364">
        <f t="shared" si="17"/>
        <v>0</v>
      </c>
      <c r="T71" s="358">
        <f>C71/'[2]1c'!C71*100</f>
        <v>102.31713411763369</v>
      </c>
    </row>
    <row r="72" spans="1:20" ht="13.5" thickBot="1">
      <c r="A72" s="1">
        <v>66</v>
      </c>
      <c r="B72" s="8" t="s">
        <v>101</v>
      </c>
      <c r="C72" s="36">
        <f>SUM(D72:S72)</f>
        <v>39574436</v>
      </c>
      <c r="D72" s="29">
        <f aca="true" t="shared" si="18" ref="D72:S72">D71</f>
        <v>39574436</v>
      </c>
      <c r="E72" s="29">
        <f t="shared" si="18"/>
        <v>0</v>
      </c>
      <c r="F72" s="29">
        <f t="shared" si="18"/>
        <v>0</v>
      </c>
      <c r="G72" s="29">
        <f t="shared" si="18"/>
        <v>0</v>
      </c>
      <c r="H72" s="29">
        <f t="shared" si="18"/>
        <v>0</v>
      </c>
      <c r="I72" s="29">
        <f t="shared" si="18"/>
        <v>0</v>
      </c>
      <c r="J72" s="29">
        <f t="shared" si="18"/>
        <v>0</v>
      </c>
      <c r="K72" s="29">
        <f t="shared" si="18"/>
        <v>0</v>
      </c>
      <c r="L72" s="29">
        <f t="shared" si="18"/>
        <v>0</v>
      </c>
      <c r="M72" s="29">
        <f t="shared" si="18"/>
        <v>0</v>
      </c>
      <c r="N72" s="29">
        <f t="shared" si="18"/>
        <v>0</v>
      </c>
      <c r="O72" s="29">
        <f t="shared" si="18"/>
        <v>0</v>
      </c>
      <c r="P72" s="365">
        <f t="shared" si="18"/>
        <v>0</v>
      </c>
      <c r="Q72" s="365">
        <f t="shared" si="18"/>
        <v>0</v>
      </c>
      <c r="R72" s="365">
        <f t="shared" si="18"/>
        <v>0</v>
      </c>
      <c r="S72" s="365">
        <f t="shared" si="18"/>
        <v>0</v>
      </c>
      <c r="T72" s="358">
        <f>C72/'[2]1c'!C72*100</f>
        <v>102.31713411763369</v>
      </c>
    </row>
    <row r="73" spans="1:20" ht="14.25" thickBot="1" thickTop="1">
      <c r="A73" s="1">
        <v>67</v>
      </c>
      <c r="B73" s="9" t="s">
        <v>40</v>
      </c>
      <c r="C73" s="36">
        <f>SUM(D73:S73)</f>
        <v>90245884</v>
      </c>
      <c r="D73" s="96">
        <f aca="true" t="shared" si="19" ref="D73:S73">D67+D72</f>
        <v>69542676</v>
      </c>
      <c r="E73" s="96">
        <f t="shared" si="19"/>
        <v>267493</v>
      </c>
      <c r="F73" s="96">
        <f t="shared" si="19"/>
        <v>0</v>
      </c>
      <c r="G73" s="96">
        <f t="shared" si="19"/>
        <v>202320</v>
      </c>
      <c r="H73" s="96">
        <f t="shared" si="19"/>
        <v>5060767</v>
      </c>
      <c r="I73" s="96">
        <f t="shared" si="19"/>
        <v>5849614</v>
      </c>
      <c r="J73" s="96">
        <f t="shared" si="19"/>
        <v>668588</v>
      </c>
      <c r="K73" s="96">
        <f t="shared" si="19"/>
        <v>531970</v>
      </c>
      <c r="L73" s="96">
        <f t="shared" si="19"/>
        <v>50000</v>
      </c>
      <c r="M73" s="96">
        <f t="shared" si="19"/>
        <v>1</v>
      </c>
      <c r="N73" s="96">
        <f t="shared" si="19"/>
        <v>0</v>
      </c>
      <c r="O73" s="96">
        <f t="shared" si="19"/>
        <v>878343</v>
      </c>
      <c r="P73" s="96">
        <f t="shared" si="19"/>
        <v>7001568</v>
      </c>
      <c r="Q73" s="96">
        <f t="shared" si="19"/>
        <v>51000</v>
      </c>
      <c r="R73" s="96">
        <f t="shared" si="19"/>
        <v>82000</v>
      </c>
      <c r="S73" s="366">
        <f t="shared" si="19"/>
        <v>59544</v>
      </c>
      <c r="T73" s="358">
        <f>C73/'[2]1c'!C73*100</f>
        <v>105.84899551583267</v>
      </c>
    </row>
    <row r="74" ht="13.5" thickTop="1"/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portrait" scale="55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pane ySplit="5" topLeftCell="A27" activePane="bottomLeft" state="frozen"/>
      <selection pane="topLeft" activeCell="D5" sqref="D5"/>
      <selection pane="bottomLeft" activeCell="C2" sqref="C2"/>
    </sheetView>
  </sheetViews>
  <sheetFormatPr defaultColWidth="9.00390625" defaultRowHeight="12.75"/>
  <cols>
    <col min="1" max="1" width="6.50390625" style="18" customWidth="1"/>
    <col min="2" max="2" width="36.125" style="18" customWidth="1"/>
    <col min="3" max="3" width="10.375" style="18" customWidth="1"/>
    <col min="4" max="4" width="10.875" style="18" customWidth="1"/>
    <col min="5" max="5" width="10.375" style="18" customWidth="1"/>
    <col min="6" max="9" width="8.625" style="18" customWidth="1"/>
    <col min="10" max="10" width="10.00390625" style="18" customWidth="1"/>
    <col min="11" max="11" width="10.625" style="18" customWidth="1"/>
    <col min="12" max="17" width="8.625" style="18" customWidth="1"/>
    <col min="18" max="18" width="10.00390625" style="18" customWidth="1"/>
    <col min="19" max="26" width="8.625" style="18" customWidth="1"/>
    <col min="27" max="27" width="5.875" style="0" customWidth="1"/>
  </cols>
  <sheetData>
    <row r="1" spans="2:4" ht="12.75">
      <c r="B1" s="97" t="s">
        <v>109</v>
      </c>
      <c r="D1" s="17"/>
    </row>
    <row r="2" spans="2:9" ht="18">
      <c r="B2" s="68" t="s">
        <v>674</v>
      </c>
      <c r="C2" s="211" t="s">
        <v>1238</v>
      </c>
      <c r="D2" s="33"/>
      <c r="I2" s="58"/>
    </row>
    <row r="3" spans="2:3" ht="12.75">
      <c r="B3" s="37" t="s">
        <v>103</v>
      </c>
      <c r="C3" s="18" t="s">
        <v>104</v>
      </c>
    </row>
    <row r="4" spans="1:26" s="92" customFormat="1" ht="12.75">
      <c r="A4" s="38"/>
      <c r="B4" s="39"/>
      <c r="C4" s="90"/>
      <c r="D4" s="90"/>
      <c r="E4" s="367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36" thickBot="1">
      <c r="A5" s="98" t="s">
        <v>0</v>
      </c>
      <c r="B5" s="99" t="s">
        <v>1</v>
      </c>
      <c r="C5" s="41" t="s">
        <v>268</v>
      </c>
      <c r="D5" s="79" t="s">
        <v>110</v>
      </c>
      <c r="E5" s="79" t="s">
        <v>269</v>
      </c>
      <c r="F5" s="79" t="s">
        <v>112</v>
      </c>
      <c r="G5" s="79" t="s">
        <v>121</v>
      </c>
      <c r="H5" s="79" t="s">
        <v>114</v>
      </c>
      <c r="I5" s="79" t="s">
        <v>122</v>
      </c>
      <c r="J5" s="79" t="s">
        <v>113</v>
      </c>
      <c r="K5" s="79" t="s">
        <v>115</v>
      </c>
      <c r="L5" s="79" t="s">
        <v>128</v>
      </c>
      <c r="M5" s="79" t="s">
        <v>135</v>
      </c>
      <c r="N5" s="79" t="s">
        <v>116</v>
      </c>
      <c r="O5" s="79" t="s">
        <v>327</v>
      </c>
      <c r="P5" s="79" t="s">
        <v>683</v>
      </c>
      <c r="Q5" s="79" t="s">
        <v>684</v>
      </c>
      <c r="R5" s="79" t="s">
        <v>117</v>
      </c>
      <c r="S5" s="79" t="s">
        <v>118</v>
      </c>
      <c r="T5" s="79" t="s">
        <v>685</v>
      </c>
      <c r="U5" s="79" t="s">
        <v>686</v>
      </c>
      <c r="V5" s="79" t="s">
        <v>123</v>
      </c>
      <c r="W5" s="79" t="s">
        <v>687</v>
      </c>
      <c r="X5" s="79" t="s">
        <v>688</v>
      </c>
      <c r="Y5" s="79" t="s">
        <v>689</v>
      </c>
      <c r="Z5" s="80" t="s">
        <v>690</v>
      </c>
    </row>
    <row r="6" spans="1:27" s="18" customFormat="1" ht="12.75">
      <c r="A6" s="42">
        <v>1</v>
      </c>
      <c r="B6" s="43" t="s">
        <v>2</v>
      </c>
      <c r="C6" s="35">
        <f aca="true" t="shared" si="0" ref="C6:C49">SUM(D6:Z6)</f>
        <v>14617775</v>
      </c>
      <c r="D6" s="368">
        <v>6642877</v>
      </c>
      <c r="E6" s="363"/>
      <c r="F6" s="363"/>
      <c r="G6" s="363"/>
      <c r="H6" s="363"/>
      <c r="I6" s="88">
        <v>2179504</v>
      </c>
      <c r="J6" s="363"/>
      <c r="K6" s="88">
        <v>4479594</v>
      </c>
      <c r="L6" s="363"/>
      <c r="M6" s="369">
        <v>855300</v>
      </c>
      <c r="N6" s="88">
        <v>460500</v>
      </c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70">
        <f>C6/'[2]2e'!C6*100</f>
        <v>87.66472171689725</v>
      </c>
    </row>
    <row r="7" spans="1:27" s="18" customFormat="1" ht="24">
      <c r="A7" s="42">
        <v>2</v>
      </c>
      <c r="B7" s="43" t="s">
        <v>3</v>
      </c>
      <c r="C7" s="36">
        <f t="shared" si="0"/>
        <v>2537398</v>
      </c>
      <c r="D7" s="368">
        <v>1385329</v>
      </c>
      <c r="E7" s="363"/>
      <c r="F7" s="363"/>
      <c r="G7" s="363"/>
      <c r="H7" s="363"/>
      <c r="I7" s="88">
        <v>436890</v>
      </c>
      <c r="J7" s="363"/>
      <c r="K7" s="88">
        <v>461326</v>
      </c>
      <c r="L7" s="363"/>
      <c r="M7" s="369">
        <v>172313</v>
      </c>
      <c r="N7" s="88">
        <v>81540</v>
      </c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70">
        <f>C7/'[2]2e'!C7*100</f>
        <v>88.73587818828149</v>
      </c>
    </row>
    <row r="8" spans="1:27" s="18" customFormat="1" ht="12.75">
      <c r="A8" s="42">
        <v>3</v>
      </c>
      <c r="B8" s="46" t="s">
        <v>4</v>
      </c>
      <c r="C8" s="36">
        <f t="shared" si="0"/>
        <v>17617353</v>
      </c>
      <c r="D8" s="368">
        <v>3908604</v>
      </c>
      <c r="E8" s="363"/>
      <c r="F8" s="88">
        <v>366800</v>
      </c>
      <c r="G8" s="88">
        <v>1512977</v>
      </c>
      <c r="H8" s="88">
        <v>1214771</v>
      </c>
      <c r="I8" s="88">
        <v>504523</v>
      </c>
      <c r="J8" s="88">
        <v>5464607</v>
      </c>
      <c r="K8" s="88">
        <v>305932</v>
      </c>
      <c r="L8" s="88">
        <v>614589</v>
      </c>
      <c r="M8" s="369">
        <v>714782</v>
      </c>
      <c r="N8" s="88">
        <v>96611</v>
      </c>
      <c r="O8" s="363"/>
      <c r="P8" s="363"/>
      <c r="Q8" s="363"/>
      <c r="R8" s="88">
        <v>829457</v>
      </c>
      <c r="S8" s="88">
        <v>1374950</v>
      </c>
      <c r="T8" s="363"/>
      <c r="U8" s="363"/>
      <c r="V8" s="88">
        <v>598800</v>
      </c>
      <c r="W8" s="363"/>
      <c r="X8" s="88">
        <v>11775</v>
      </c>
      <c r="Y8" s="363"/>
      <c r="Z8" s="88">
        <v>98175</v>
      </c>
      <c r="AA8" s="370">
        <f>C8/'[2]2e'!C8*100</f>
        <v>77.15277076775695</v>
      </c>
    </row>
    <row r="9" spans="1:27" ht="12.75">
      <c r="A9" s="42">
        <v>4</v>
      </c>
      <c r="B9" s="49" t="s">
        <v>5</v>
      </c>
      <c r="C9" s="36">
        <f t="shared" si="0"/>
        <v>94000</v>
      </c>
      <c r="D9" s="371">
        <f aca="true" t="shared" si="1" ref="D9:Z9">D10</f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2">
        <f t="shared" si="1"/>
        <v>0</v>
      </c>
      <c r="T9" s="22">
        <f t="shared" si="1"/>
        <v>0</v>
      </c>
      <c r="U9" s="22">
        <f t="shared" si="1"/>
        <v>0</v>
      </c>
      <c r="V9" s="22">
        <f t="shared" si="1"/>
        <v>94000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22">
        <f t="shared" si="1"/>
        <v>0</v>
      </c>
      <c r="AA9" s="370">
        <f>C9/'[2]2e'!C9*100</f>
        <v>100</v>
      </c>
    </row>
    <row r="10" spans="1:27" ht="22.5">
      <c r="A10" s="42">
        <v>5</v>
      </c>
      <c r="B10" s="49" t="s">
        <v>6</v>
      </c>
      <c r="C10" s="36">
        <f t="shared" si="0"/>
        <v>94000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84">
        <v>94000</v>
      </c>
      <c r="W10" s="20"/>
      <c r="X10" s="20"/>
      <c r="Y10" s="20"/>
      <c r="Z10" s="20"/>
      <c r="AA10" s="370">
        <f>C10/'[2]2e'!C10*100</f>
        <v>100</v>
      </c>
    </row>
    <row r="11" spans="1:27" ht="12.75">
      <c r="A11" s="42">
        <v>6</v>
      </c>
      <c r="B11" s="49" t="s">
        <v>7</v>
      </c>
      <c r="C11" s="36">
        <f t="shared" si="0"/>
        <v>0</v>
      </c>
      <c r="D11" s="50">
        <f aca="true" t="shared" si="2" ref="D11:Z11">D12</f>
        <v>0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22">
        <f t="shared" si="2"/>
        <v>0</v>
      </c>
      <c r="R11" s="22">
        <f t="shared" si="2"/>
        <v>0</v>
      </c>
      <c r="S11" s="22">
        <f t="shared" si="2"/>
        <v>0</v>
      </c>
      <c r="T11" s="22">
        <f t="shared" si="2"/>
        <v>0</v>
      </c>
      <c r="U11" s="22">
        <f t="shared" si="2"/>
        <v>0</v>
      </c>
      <c r="V11" s="22">
        <f t="shared" si="2"/>
        <v>0</v>
      </c>
      <c r="W11" s="22">
        <f t="shared" si="2"/>
        <v>0</v>
      </c>
      <c r="X11" s="22">
        <f t="shared" si="2"/>
        <v>0</v>
      </c>
      <c r="Y11" s="22">
        <f t="shared" si="2"/>
        <v>0</v>
      </c>
      <c r="Z11" s="22">
        <f t="shared" si="2"/>
        <v>0</v>
      </c>
      <c r="AA11" s="370" t="e">
        <f>C11/'[2]2e'!C11*100</f>
        <v>#DIV/0!</v>
      </c>
    </row>
    <row r="12" spans="1:27" ht="18.75" customHeight="1">
      <c r="A12" s="42">
        <v>7</v>
      </c>
      <c r="B12" s="49" t="s">
        <v>8</v>
      </c>
      <c r="C12" s="36">
        <f t="shared" si="0"/>
        <v>0</v>
      </c>
      <c r="D12" s="5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370" t="e">
        <f>C12/'[2]2e'!C12*100</f>
        <v>#DIV/0!</v>
      </c>
    </row>
    <row r="13" spans="1:27" ht="12.75">
      <c r="A13" s="42">
        <v>8</v>
      </c>
      <c r="B13" s="49" t="s">
        <v>9</v>
      </c>
      <c r="C13" s="36">
        <f t="shared" si="0"/>
        <v>561875</v>
      </c>
      <c r="D13" s="50">
        <f aca="true" t="shared" si="3" ref="D13:Z13">SUM(D14:D16)</f>
        <v>0</v>
      </c>
      <c r="E13" s="22">
        <f t="shared" si="3"/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 t="shared" si="3"/>
        <v>0</v>
      </c>
      <c r="O13" s="22">
        <f t="shared" si="3"/>
        <v>0</v>
      </c>
      <c r="P13" s="22">
        <f t="shared" si="3"/>
        <v>0</v>
      </c>
      <c r="Q13" s="22">
        <f t="shared" si="3"/>
        <v>0</v>
      </c>
      <c r="R13" s="22">
        <f t="shared" si="3"/>
        <v>0</v>
      </c>
      <c r="S13" s="22">
        <f t="shared" si="3"/>
        <v>0</v>
      </c>
      <c r="T13" s="22">
        <f t="shared" si="3"/>
        <v>0</v>
      </c>
      <c r="U13" s="22">
        <f t="shared" si="3"/>
        <v>0</v>
      </c>
      <c r="V13" s="22">
        <f t="shared" si="3"/>
        <v>561875</v>
      </c>
      <c r="W13" s="22">
        <f t="shared" si="3"/>
        <v>0</v>
      </c>
      <c r="X13" s="22">
        <f t="shared" si="3"/>
        <v>0</v>
      </c>
      <c r="Y13" s="22">
        <f t="shared" si="3"/>
        <v>0</v>
      </c>
      <c r="Z13" s="22">
        <f t="shared" si="3"/>
        <v>0</v>
      </c>
      <c r="AA13" s="370">
        <f>C13/'[2]2e'!C13*100</f>
        <v>51.07954545454545</v>
      </c>
    </row>
    <row r="14" spans="1:27" ht="18" customHeight="1">
      <c r="A14" s="42">
        <v>9</v>
      </c>
      <c r="B14" s="49" t="s">
        <v>10</v>
      </c>
      <c r="C14" s="36">
        <f t="shared" si="0"/>
        <v>0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370">
        <f>C14/'[2]2e'!C14*100</f>
        <v>0</v>
      </c>
    </row>
    <row r="15" spans="1:27" ht="22.5">
      <c r="A15" s="42">
        <v>10</v>
      </c>
      <c r="B15" s="49" t="s">
        <v>11</v>
      </c>
      <c r="C15" s="36">
        <f t="shared" si="0"/>
        <v>561875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84">
        <v>561875</v>
      </c>
      <c r="W15" s="20"/>
      <c r="X15" s="20"/>
      <c r="Y15" s="20"/>
      <c r="Z15" s="20"/>
      <c r="AA15" s="370">
        <f>C15/'[2]2e'!C15*100</f>
        <v>56.1875</v>
      </c>
    </row>
    <row r="16" spans="1:27" ht="22.5">
      <c r="A16" s="42">
        <v>11</v>
      </c>
      <c r="B16" s="49" t="s">
        <v>12</v>
      </c>
      <c r="C16" s="36">
        <f t="shared" si="0"/>
        <v>0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370" t="e">
        <f>C16/'[2]2e'!C16*100</f>
        <v>#DIV/0!</v>
      </c>
    </row>
    <row r="17" spans="1:27" ht="12.75">
      <c r="A17" s="42">
        <v>12</v>
      </c>
      <c r="B17" s="43" t="s">
        <v>13</v>
      </c>
      <c r="C17" s="36">
        <f t="shared" si="0"/>
        <v>655875</v>
      </c>
      <c r="D17" s="44">
        <f aca="true" t="shared" si="4" ref="D17:Z17">D9+D11+D13</f>
        <v>0</v>
      </c>
      <c r="E17" s="45">
        <f t="shared" si="4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  <c r="L17" s="45">
        <f t="shared" si="4"/>
        <v>0</v>
      </c>
      <c r="M17" s="45">
        <f t="shared" si="4"/>
        <v>0</v>
      </c>
      <c r="N17" s="45">
        <f t="shared" si="4"/>
        <v>0</v>
      </c>
      <c r="O17" s="45">
        <f t="shared" si="4"/>
        <v>0</v>
      </c>
      <c r="P17" s="45">
        <f t="shared" si="4"/>
        <v>0</v>
      </c>
      <c r="Q17" s="45">
        <f t="shared" si="4"/>
        <v>0</v>
      </c>
      <c r="R17" s="45">
        <f t="shared" si="4"/>
        <v>0</v>
      </c>
      <c r="S17" s="45">
        <f t="shared" si="4"/>
        <v>0</v>
      </c>
      <c r="T17" s="45">
        <f t="shared" si="4"/>
        <v>0</v>
      </c>
      <c r="U17" s="45">
        <f t="shared" si="4"/>
        <v>0</v>
      </c>
      <c r="V17" s="45">
        <f t="shared" si="4"/>
        <v>655875</v>
      </c>
      <c r="W17" s="45">
        <f t="shared" si="4"/>
        <v>0</v>
      </c>
      <c r="X17" s="45">
        <f t="shared" si="4"/>
        <v>0</v>
      </c>
      <c r="Y17" s="45">
        <f t="shared" si="4"/>
        <v>0</v>
      </c>
      <c r="Z17" s="45">
        <f t="shared" si="4"/>
        <v>0</v>
      </c>
      <c r="AA17" s="370">
        <f>C17/'[2]2e'!C17*100</f>
        <v>54.93090452261307</v>
      </c>
    </row>
    <row r="18" spans="1:27" ht="12.75">
      <c r="A18" s="42">
        <v>13</v>
      </c>
      <c r="B18" s="49" t="s">
        <v>170</v>
      </c>
      <c r="C18" s="36">
        <f t="shared" si="0"/>
        <v>78349</v>
      </c>
      <c r="D18" s="19"/>
      <c r="E18" s="284">
        <v>78349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370">
        <f>C18/'[2]2e'!C18*100</f>
        <v>100</v>
      </c>
    </row>
    <row r="19" spans="1:27" ht="22.5">
      <c r="A19" s="42">
        <v>14</v>
      </c>
      <c r="B19" s="49" t="s">
        <v>14</v>
      </c>
      <c r="C19" s="36">
        <f t="shared" si="0"/>
        <v>6381612</v>
      </c>
      <c r="D19" s="32">
        <f aca="true" t="shared" si="5" ref="D19:Z19">SUM(D20:D23)</f>
        <v>0</v>
      </c>
      <c r="E19" s="23">
        <f t="shared" si="5"/>
        <v>2060935</v>
      </c>
      <c r="F19" s="23">
        <f t="shared" si="5"/>
        <v>0</v>
      </c>
      <c r="G19" s="23">
        <f t="shared" si="5"/>
        <v>0</v>
      </c>
      <c r="H19" s="23">
        <f t="shared" si="5"/>
        <v>0</v>
      </c>
      <c r="I19" s="23">
        <f t="shared" si="5"/>
        <v>0</v>
      </c>
      <c r="J19" s="23">
        <f t="shared" si="5"/>
        <v>280060</v>
      </c>
      <c r="K19" s="23">
        <f t="shared" si="5"/>
        <v>0</v>
      </c>
      <c r="L19" s="23">
        <f t="shared" si="5"/>
        <v>0</v>
      </c>
      <c r="M19" s="23">
        <f t="shared" si="5"/>
        <v>0</v>
      </c>
      <c r="N19" s="23">
        <f t="shared" si="5"/>
        <v>0</v>
      </c>
      <c r="O19" s="23">
        <f t="shared" si="5"/>
        <v>461808</v>
      </c>
      <c r="P19" s="23">
        <f t="shared" si="5"/>
        <v>0</v>
      </c>
      <c r="Q19" s="23">
        <f t="shared" si="5"/>
        <v>0</v>
      </c>
      <c r="R19" s="23">
        <f t="shared" si="5"/>
        <v>3378809</v>
      </c>
      <c r="S19" s="23">
        <f t="shared" si="5"/>
        <v>0</v>
      </c>
      <c r="T19" s="23">
        <f t="shared" si="5"/>
        <v>0</v>
      </c>
      <c r="U19" s="23">
        <f t="shared" si="5"/>
        <v>0</v>
      </c>
      <c r="V19" s="23">
        <f t="shared" si="5"/>
        <v>200000</v>
      </c>
      <c r="W19" s="23">
        <f t="shared" si="5"/>
        <v>0</v>
      </c>
      <c r="X19" s="23">
        <f t="shared" si="5"/>
        <v>0</v>
      </c>
      <c r="Y19" s="23">
        <f t="shared" si="5"/>
        <v>0</v>
      </c>
      <c r="Z19" s="23">
        <f t="shared" si="5"/>
        <v>0</v>
      </c>
      <c r="AA19" s="370">
        <f>C19/'[2]2e'!C19*100</f>
        <v>98.45717392525192</v>
      </c>
    </row>
    <row r="20" spans="1:27" ht="24" customHeight="1">
      <c r="A20" s="42">
        <v>15</v>
      </c>
      <c r="B20" s="49" t="s">
        <v>129</v>
      </c>
      <c r="C20" s="36">
        <f t="shared" si="0"/>
        <v>200000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84">
        <v>200000</v>
      </c>
      <c r="W20" s="20"/>
      <c r="X20" s="20"/>
      <c r="Y20" s="20"/>
      <c r="Z20" s="20"/>
      <c r="AA20" s="370">
        <f>C20/'[2]2e'!C20*100</f>
        <v>66.66666666666666</v>
      </c>
    </row>
    <row r="21" spans="1:27" ht="16.5" customHeight="1">
      <c r="A21" s="42">
        <v>16</v>
      </c>
      <c r="B21" s="49" t="s">
        <v>15</v>
      </c>
      <c r="C21" s="36">
        <f t="shared" si="0"/>
        <v>0</v>
      </c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370" t="e">
        <f>C21/'[2]2e'!C21*100</f>
        <v>#DIV/0!</v>
      </c>
    </row>
    <row r="22" spans="1:27" ht="23.25" customHeight="1">
      <c r="A22" s="42">
        <v>17</v>
      </c>
      <c r="B22" s="49" t="s">
        <v>16</v>
      </c>
      <c r="C22" s="36">
        <f t="shared" si="0"/>
        <v>726888</v>
      </c>
      <c r="D22" s="19"/>
      <c r="E22" s="20"/>
      <c r="F22" s="20"/>
      <c r="G22" s="20"/>
      <c r="H22" s="20"/>
      <c r="I22" s="20"/>
      <c r="J22" s="284">
        <v>280060</v>
      </c>
      <c r="K22" s="20"/>
      <c r="L22" s="20"/>
      <c r="M22" s="20"/>
      <c r="N22" s="20"/>
      <c r="O22" s="284">
        <v>446828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370">
        <f>C22/'[2]2e'!C22*100</f>
        <v>100</v>
      </c>
    </row>
    <row r="23" spans="1:27" ht="22.5">
      <c r="A23" s="42">
        <v>18</v>
      </c>
      <c r="B23" s="49" t="s">
        <v>17</v>
      </c>
      <c r="C23" s="36">
        <f t="shared" si="0"/>
        <v>5454724</v>
      </c>
      <c r="D23" s="19"/>
      <c r="E23" s="284">
        <v>2060935</v>
      </c>
      <c r="F23" s="20"/>
      <c r="G23" s="20"/>
      <c r="H23" s="20"/>
      <c r="I23" s="20"/>
      <c r="J23" s="20"/>
      <c r="K23" s="20"/>
      <c r="L23" s="20"/>
      <c r="M23" s="20"/>
      <c r="N23" s="20"/>
      <c r="O23" s="284">
        <v>14980</v>
      </c>
      <c r="P23" s="20"/>
      <c r="Q23" s="20"/>
      <c r="R23" s="284">
        <v>3378809</v>
      </c>
      <c r="S23" s="20"/>
      <c r="T23" s="20"/>
      <c r="U23" s="20"/>
      <c r="V23" s="20"/>
      <c r="W23" s="20"/>
      <c r="X23" s="20"/>
      <c r="Y23" s="20"/>
      <c r="Z23" s="20"/>
      <c r="AA23" s="370">
        <f>C23/'[2]2e'!C23*100</f>
        <v>100</v>
      </c>
    </row>
    <row r="24" spans="1:27" ht="33.75">
      <c r="A24" s="42">
        <v>19</v>
      </c>
      <c r="B24" s="49" t="s">
        <v>171</v>
      </c>
      <c r="C24" s="36">
        <f t="shared" si="0"/>
        <v>450000</v>
      </c>
      <c r="D24" s="284">
        <v>450000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370">
        <f>C24/'[2]2e'!C24*100</f>
        <v>100</v>
      </c>
    </row>
    <row r="25" spans="1:27" ht="12.75">
      <c r="A25" s="42">
        <v>20</v>
      </c>
      <c r="B25" s="49" t="s">
        <v>18</v>
      </c>
      <c r="C25" s="36">
        <f t="shared" si="0"/>
        <v>0</v>
      </c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370">
        <f>C25/'[2]2e'!C25*100</f>
        <v>0</v>
      </c>
    </row>
    <row r="26" spans="1:27" ht="12.75">
      <c r="A26" s="42">
        <v>21</v>
      </c>
      <c r="B26" s="43" t="s">
        <v>19</v>
      </c>
      <c r="C26" s="36">
        <f t="shared" si="0"/>
        <v>6909961</v>
      </c>
      <c r="D26" s="44">
        <f aca="true" t="shared" si="6" ref="D26:Z26">D18+D19+D24+D25</f>
        <v>450000</v>
      </c>
      <c r="E26" s="45">
        <f t="shared" si="6"/>
        <v>2139284</v>
      </c>
      <c r="F26" s="45">
        <f t="shared" si="6"/>
        <v>0</v>
      </c>
      <c r="G26" s="45">
        <f t="shared" si="6"/>
        <v>0</v>
      </c>
      <c r="H26" s="45">
        <f t="shared" si="6"/>
        <v>0</v>
      </c>
      <c r="I26" s="45">
        <f t="shared" si="6"/>
        <v>0</v>
      </c>
      <c r="J26" s="45">
        <f t="shared" si="6"/>
        <v>280060</v>
      </c>
      <c r="K26" s="45">
        <f t="shared" si="6"/>
        <v>0</v>
      </c>
      <c r="L26" s="45">
        <f t="shared" si="6"/>
        <v>0</v>
      </c>
      <c r="M26" s="45">
        <f t="shared" si="6"/>
        <v>0</v>
      </c>
      <c r="N26" s="45">
        <f t="shared" si="6"/>
        <v>0</v>
      </c>
      <c r="O26" s="45">
        <f t="shared" si="6"/>
        <v>461808</v>
      </c>
      <c r="P26" s="45">
        <f t="shared" si="6"/>
        <v>0</v>
      </c>
      <c r="Q26" s="45">
        <f t="shared" si="6"/>
        <v>0</v>
      </c>
      <c r="R26" s="45">
        <f t="shared" si="6"/>
        <v>3378809</v>
      </c>
      <c r="S26" s="45">
        <f t="shared" si="6"/>
        <v>0</v>
      </c>
      <c r="T26" s="45">
        <f t="shared" si="6"/>
        <v>0</v>
      </c>
      <c r="U26" s="45">
        <f t="shared" si="6"/>
        <v>0</v>
      </c>
      <c r="V26" s="45">
        <f t="shared" si="6"/>
        <v>200000</v>
      </c>
      <c r="W26" s="45">
        <f t="shared" si="6"/>
        <v>0</v>
      </c>
      <c r="X26" s="45">
        <f t="shared" si="6"/>
        <v>0</v>
      </c>
      <c r="Y26" s="45">
        <f t="shared" si="6"/>
        <v>0</v>
      </c>
      <c r="Z26" s="45">
        <f t="shared" si="6"/>
        <v>0</v>
      </c>
      <c r="AA26" s="370">
        <f>C26/'[2]2e'!C26*100</f>
        <v>28.336387542925667</v>
      </c>
    </row>
    <row r="27" spans="1:27" ht="12.75">
      <c r="A27" s="42">
        <v>22</v>
      </c>
      <c r="B27" s="49" t="s">
        <v>20</v>
      </c>
      <c r="C27" s="36">
        <f t="shared" si="0"/>
        <v>3500000</v>
      </c>
      <c r="D27" s="372">
        <v>3500000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370">
        <f>C27/'[2]2e'!C27*100</f>
        <v>93.73682662811494</v>
      </c>
    </row>
    <row r="28" spans="1:27" ht="12.75">
      <c r="A28" s="42">
        <v>23</v>
      </c>
      <c r="B28" s="49" t="s">
        <v>21</v>
      </c>
      <c r="C28" s="36">
        <f t="shared" si="0"/>
        <v>0</v>
      </c>
      <c r="D28" s="373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370" t="e">
        <f>C28/'[2]2e'!C28*100</f>
        <v>#DIV/0!</v>
      </c>
    </row>
    <row r="29" spans="1:27" ht="22.5">
      <c r="A29" s="42">
        <v>24</v>
      </c>
      <c r="B29" s="49" t="s">
        <v>22</v>
      </c>
      <c r="C29" s="36">
        <f t="shared" si="0"/>
        <v>20499</v>
      </c>
      <c r="D29" s="372">
        <v>20499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370">
        <f>C29/'[2]2e'!C29*100</f>
        <v>13.016891033782068</v>
      </c>
    </row>
    <row r="30" spans="1:27" ht="22.5">
      <c r="A30" s="42">
        <v>25</v>
      </c>
      <c r="B30" s="49" t="s">
        <v>23</v>
      </c>
      <c r="C30" s="36">
        <f t="shared" si="0"/>
        <v>521695</v>
      </c>
      <c r="D30" s="372">
        <v>134395</v>
      </c>
      <c r="E30" s="20"/>
      <c r="F30" s="20"/>
      <c r="G30" s="20"/>
      <c r="H30" s="20"/>
      <c r="I30" s="20"/>
      <c r="J30" s="20"/>
      <c r="K30" s="20"/>
      <c r="L30" s="166">
        <v>29536</v>
      </c>
      <c r="M30" s="166">
        <v>134635</v>
      </c>
      <c r="N30" s="166">
        <v>223129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370">
        <f>C30/'[2]2e'!C30*100</f>
        <v>88.5170995568164</v>
      </c>
    </row>
    <row r="31" spans="1:27" ht="22.5">
      <c r="A31" s="42">
        <v>26</v>
      </c>
      <c r="B31" s="49" t="s">
        <v>24</v>
      </c>
      <c r="C31" s="36">
        <f t="shared" si="0"/>
        <v>1088642</v>
      </c>
      <c r="D31" s="372">
        <v>984069</v>
      </c>
      <c r="E31" s="20">
        <f aca="true" t="shared" si="7" ref="E31:Z31">(SUM(E27:E30))*0.27</f>
        <v>0</v>
      </c>
      <c r="F31" s="20">
        <f t="shared" si="7"/>
        <v>0</v>
      </c>
      <c r="G31" s="20">
        <f t="shared" si="7"/>
        <v>0</v>
      </c>
      <c r="H31" s="20">
        <f t="shared" si="7"/>
        <v>0</v>
      </c>
      <c r="I31" s="20">
        <f t="shared" si="7"/>
        <v>0</v>
      </c>
      <c r="J31" s="20">
        <f t="shared" si="7"/>
        <v>0</v>
      </c>
      <c r="K31" s="20">
        <f t="shared" si="7"/>
        <v>0</v>
      </c>
      <c r="L31" s="166">
        <v>7975</v>
      </c>
      <c r="M31" s="166">
        <v>36352</v>
      </c>
      <c r="N31" s="166">
        <v>60246</v>
      </c>
      <c r="O31" s="20">
        <f t="shared" si="7"/>
        <v>0</v>
      </c>
      <c r="P31" s="20">
        <f t="shared" si="7"/>
        <v>0</v>
      </c>
      <c r="Q31" s="20">
        <f t="shared" si="7"/>
        <v>0</v>
      </c>
      <c r="R31" s="20">
        <f t="shared" si="7"/>
        <v>0</v>
      </c>
      <c r="S31" s="20">
        <f t="shared" si="7"/>
        <v>0</v>
      </c>
      <c r="T31" s="20">
        <f t="shared" si="7"/>
        <v>0</v>
      </c>
      <c r="U31" s="19">
        <f t="shared" si="7"/>
        <v>0</v>
      </c>
      <c r="V31" s="19">
        <f t="shared" si="7"/>
        <v>0</v>
      </c>
      <c r="W31" s="19">
        <f t="shared" si="7"/>
        <v>0</v>
      </c>
      <c r="X31" s="19"/>
      <c r="Y31" s="19">
        <f t="shared" si="7"/>
        <v>0</v>
      </c>
      <c r="Z31" s="19">
        <f t="shared" si="7"/>
        <v>0</v>
      </c>
      <c r="AA31" s="370">
        <f>C31/'[2]2e'!C31*100</f>
        <v>89.9858074893804</v>
      </c>
    </row>
    <row r="32" spans="1:27" ht="12.75">
      <c r="A32" s="42">
        <v>27</v>
      </c>
      <c r="B32" s="43" t="s">
        <v>25</v>
      </c>
      <c r="C32" s="36">
        <f t="shared" si="0"/>
        <v>5130836</v>
      </c>
      <c r="D32" s="374">
        <f aca="true" t="shared" si="8" ref="D32:Z32">SUM(D27:D31)</f>
        <v>4638963</v>
      </c>
      <c r="E32" s="45">
        <f t="shared" si="8"/>
        <v>0</v>
      </c>
      <c r="F32" s="45">
        <f t="shared" si="8"/>
        <v>0</v>
      </c>
      <c r="G32" s="45">
        <f t="shared" si="8"/>
        <v>0</v>
      </c>
      <c r="H32" s="45">
        <f t="shared" si="8"/>
        <v>0</v>
      </c>
      <c r="I32" s="45">
        <f t="shared" si="8"/>
        <v>0</v>
      </c>
      <c r="J32" s="45">
        <f t="shared" si="8"/>
        <v>0</v>
      </c>
      <c r="K32" s="45">
        <f t="shared" si="8"/>
        <v>0</v>
      </c>
      <c r="L32" s="45">
        <f t="shared" si="8"/>
        <v>37511</v>
      </c>
      <c r="M32" s="45">
        <f t="shared" si="8"/>
        <v>170987</v>
      </c>
      <c r="N32" s="45">
        <f t="shared" si="8"/>
        <v>283375</v>
      </c>
      <c r="O32" s="45">
        <f t="shared" si="8"/>
        <v>0</v>
      </c>
      <c r="P32" s="45">
        <f t="shared" si="8"/>
        <v>0</v>
      </c>
      <c r="Q32" s="45">
        <f t="shared" si="8"/>
        <v>0</v>
      </c>
      <c r="R32" s="45">
        <f t="shared" si="8"/>
        <v>0</v>
      </c>
      <c r="S32" s="45">
        <f t="shared" si="8"/>
        <v>0</v>
      </c>
      <c r="T32" s="45">
        <f t="shared" si="8"/>
        <v>0</v>
      </c>
      <c r="U32" s="45">
        <f t="shared" si="8"/>
        <v>0</v>
      </c>
      <c r="V32" s="45">
        <f t="shared" si="8"/>
        <v>0</v>
      </c>
      <c r="W32" s="45">
        <f t="shared" si="8"/>
        <v>0</v>
      </c>
      <c r="X32" s="45">
        <f t="shared" si="8"/>
        <v>0</v>
      </c>
      <c r="Y32" s="45">
        <f t="shared" si="8"/>
        <v>0</v>
      </c>
      <c r="Z32" s="45">
        <f t="shared" si="8"/>
        <v>0</v>
      </c>
      <c r="AA32" s="370">
        <f>C32/'[2]2e'!C32*100</f>
        <v>90.16489403485069</v>
      </c>
    </row>
    <row r="33" spans="1:27" ht="12.75">
      <c r="A33" s="42">
        <v>28</v>
      </c>
      <c r="B33" s="49" t="s">
        <v>26</v>
      </c>
      <c r="C33" s="36">
        <f t="shared" si="0"/>
        <v>6793731</v>
      </c>
      <c r="D33" s="373"/>
      <c r="E33" s="20"/>
      <c r="F33" s="20"/>
      <c r="G33" s="20"/>
      <c r="H33" s="20"/>
      <c r="I33" s="20"/>
      <c r="J33" s="20"/>
      <c r="K33" s="20"/>
      <c r="L33" s="20">
        <v>4132119</v>
      </c>
      <c r="M33" s="20">
        <v>2661612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370">
        <f>C33/'[2]2e'!C33*100</f>
        <v>100</v>
      </c>
    </row>
    <row r="34" spans="1:27" ht="12.75">
      <c r="A34" s="42">
        <v>29</v>
      </c>
      <c r="B34" s="49" t="s">
        <v>27</v>
      </c>
      <c r="C34" s="36">
        <f t="shared" si="0"/>
        <v>0</v>
      </c>
      <c r="D34" s="37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370" t="e">
        <f>C34/'[2]2e'!C34*100</f>
        <v>#DIV/0!</v>
      </c>
    </row>
    <row r="35" spans="1:27" ht="12.75">
      <c r="A35" s="42">
        <v>30</v>
      </c>
      <c r="B35" s="49" t="s">
        <v>28</v>
      </c>
      <c r="C35" s="36">
        <f t="shared" si="0"/>
        <v>0</v>
      </c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370" t="e">
        <f>C35/'[2]2e'!C35*100</f>
        <v>#DIV/0!</v>
      </c>
    </row>
    <row r="36" spans="1:27" ht="22.5">
      <c r="A36" s="42">
        <v>31</v>
      </c>
      <c r="B36" s="49" t="s">
        <v>691</v>
      </c>
      <c r="C36" s="36">
        <f t="shared" si="0"/>
        <v>1807307</v>
      </c>
      <c r="D36" s="19">
        <f>(SUM(D33:D35))*0.27</f>
        <v>0</v>
      </c>
      <c r="E36" s="19">
        <f aca="true" t="shared" si="9" ref="E36:Z36">(SUM(E33:E35))*0.27</f>
        <v>0</v>
      </c>
      <c r="F36" s="19">
        <f t="shared" si="9"/>
        <v>0</v>
      </c>
      <c r="G36" s="19">
        <f t="shared" si="9"/>
        <v>0</v>
      </c>
      <c r="H36" s="19">
        <f t="shared" si="9"/>
        <v>0</v>
      </c>
      <c r="I36" s="19">
        <f t="shared" si="9"/>
        <v>0</v>
      </c>
      <c r="J36" s="19">
        <f t="shared" si="9"/>
        <v>0</v>
      </c>
      <c r="K36" s="20">
        <f t="shared" si="9"/>
        <v>0</v>
      </c>
      <c r="L36" s="375">
        <v>1088672</v>
      </c>
      <c r="M36" s="20">
        <v>718635</v>
      </c>
      <c r="N36" s="20">
        <f t="shared" si="9"/>
        <v>0</v>
      </c>
      <c r="O36" s="19"/>
      <c r="P36" s="19"/>
      <c r="Q36" s="19"/>
      <c r="R36" s="19"/>
      <c r="S36" s="19">
        <f t="shared" si="9"/>
        <v>0</v>
      </c>
      <c r="T36" s="19">
        <f t="shared" si="9"/>
        <v>0</v>
      </c>
      <c r="U36" s="19">
        <f t="shared" si="9"/>
        <v>0</v>
      </c>
      <c r="V36" s="19">
        <f t="shared" si="9"/>
        <v>0</v>
      </c>
      <c r="W36" s="19">
        <f t="shared" si="9"/>
        <v>0</v>
      </c>
      <c r="X36" s="19">
        <f t="shared" si="9"/>
        <v>0</v>
      </c>
      <c r="Y36" s="19">
        <f t="shared" si="9"/>
        <v>0</v>
      </c>
      <c r="Z36" s="19">
        <f t="shared" si="9"/>
        <v>0</v>
      </c>
      <c r="AA36" s="370">
        <f>C36/'[2]2e'!C36*100</f>
        <v>100</v>
      </c>
    </row>
    <row r="37" spans="1:27" ht="12.75">
      <c r="A37" s="42">
        <v>32</v>
      </c>
      <c r="B37" s="43" t="s">
        <v>29</v>
      </c>
      <c r="C37" s="36">
        <f t="shared" si="0"/>
        <v>8601038</v>
      </c>
      <c r="D37" s="44">
        <f aca="true" t="shared" si="10" ref="D37:Z37">SUM(D33:D36)</f>
        <v>0</v>
      </c>
      <c r="E37" s="44">
        <f t="shared" si="10"/>
        <v>0</v>
      </c>
      <c r="F37" s="44">
        <f t="shared" si="10"/>
        <v>0</v>
      </c>
      <c r="G37" s="44">
        <f t="shared" si="10"/>
        <v>0</v>
      </c>
      <c r="H37" s="44">
        <f t="shared" si="10"/>
        <v>0</v>
      </c>
      <c r="I37" s="44">
        <f t="shared" si="10"/>
        <v>0</v>
      </c>
      <c r="J37" s="44">
        <f t="shared" si="10"/>
        <v>0</v>
      </c>
      <c r="K37" s="44">
        <f t="shared" si="10"/>
        <v>0</v>
      </c>
      <c r="L37" s="44">
        <f t="shared" si="10"/>
        <v>5220791</v>
      </c>
      <c r="M37" s="44">
        <f t="shared" si="10"/>
        <v>3380247</v>
      </c>
      <c r="N37" s="44">
        <f t="shared" si="10"/>
        <v>0</v>
      </c>
      <c r="O37" s="44">
        <f t="shared" si="10"/>
        <v>0</v>
      </c>
      <c r="P37" s="44">
        <f t="shared" si="10"/>
        <v>0</v>
      </c>
      <c r="Q37" s="44">
        <f t="shared" si="10"/>
        <v>0</v>
      </c>
      <c r="R37" s="44">
        <f t="shared" si="10"/>
        <v>0</v>
      </c>
      <c r="S37" s="44">
        <f t="shared" si="10"/>
        <v>0</v>
      </c>
      <c r="T37" s="44">
        <f t="shared" si="10"/>
        <v>0</v>
      </c>
      <c r="U37" s="44">
        <f t="shared" si="10"/>
        <v>0</v>
      </c>
      <c r="V37" s="44">
        <f t="shared" si="10"/>
        <v>0</v>
      </c>
      <c r="W37" s="44">
        <f t="shared" si="10"/>
        <v>0</v>
      </c>
      <c r="X37" s="44">
        <f t="shared" si="10"/>
        <v>0</v>
      </c>
      <c r="Y37" s="44">
        <f t="shared" si="10"/>
        <v>0</v>
      </c>
      <c r="Z37" s="44">
        <f t="shared" si="10"/>
        <v>0</v>
      </c>
      <c r="AA37" s="370">
        <f>C37/'[2]2e'!C37*100</f>
        <v>100</v>
      </c>
    </row>
    <row r="38" spans="1:27" s="92" customFormat="1" ht="12.75">
      <c r="A38" s="42">
        <v>33</v>
      </c>
      <c r="B38" s="376" t="s">
        <v>692</v>
      </c>
      <c r="C38" s="36">
        <f t="shared" si="0"/>
        <v>76675</v>
      </c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166">
        <v>76675</v>
      </c>
      <c r="AA38" s="370">
        <f>C38/'[2]2e'!C38*100</f>
        <v>100</v>
      </c>
    </row>
    <row r="39" spans="1:27" ht="22.5">
      <c r="A39" s="42">
        <v>34</v>
      </c>
      <c r="B39" s="49" t="s">
        <v>30</v>
      </c>
      <c r="C39" s="36">
        <f t="shared" si="0"/>
        <v>436241</v>
      </c>
      <c r="D39" s="50">
        <f aca="true" t="shared" si="11" ref="D39:Y39">SUM(D40:D42)</f>
        <v>0</v>
      </c>
      <c r="E39" s="22">
        <f t="shared" si="11"/>
        <v>0</v>
      </c>
      <c r="F39" s="22">
        <f t="shared" si="11"/>
        <v>0</v>
      </c>
      <c r="G39" s="22">
        <f t="shared" si="11"/>
        <v>0</v>
      </c>
      <c r="H39" s="22">
        <f t="shared" si="11"/>
        <v>0</v>
      </c>
      <c r="I39" s="22">
        <f t="shared" si="11"/>
        <v>0</v>
      </c>
      <c r="J39" s="22">
        <f t="shared" si="11"/>
        <v>0</v>
      </c>
      <c r="K39" s="22">
        <f t="shared" si="11"/>
        <v>0</v>
      </c>
      <c r="L39" s="22">
        <f t="shared" si="11"/>
        <v>0</v>
      </c>
      <c r="M39" s="22">
        <f t="shared" si="11"/>
        <v>0</v>
      </c>
      <c r="N39" s="22">
        <f t="shared" si="11"/>
        <v>0</v>
      </c>
      <c r="O39" s="22">
        <f t="shared" si="11"/>
        <v>0</v>
      </c>
      <c r="P39" s="22">
        <f t="shared" si="11"/>
        <v>0</v>
      </c>
      <c r="Q39" s="22">
        <f t="shared" si="11"/>
        <v>0</v>
      </c>
      <c r="R39" s="22">
        <f t="shared" si="11"/>
        <v>0</v>
      </c>
      <c r="S39" s="22">
        <f t="shared" si="11"/>
        <v>0</v>
      </c>
      <c r="T39" s="22">
        <f t="shared" si="11"/>
        <v>0</v>
      </c>
      <c r="U39" s="22">
        <f t="shared" si="11"/>
        <v>0</v>
      </c>
      <c r="V39" s="22">
        <f t="shared" si="11"/>
        <v>0</v>
      </c>
      <c r="W39" s="22">
        <f t="shared" si="11"/>
        <v>0</v>
      </c>
      <c r="X39" s="22">
        <f t="shared" si="11"/>
        <v>0</v>
      </c>
      <c r="Y39" s="22">
        <f t="shared" si="11"/>
        <v>0</v>
      </c>
      <c r="Z39" s="166">
        <v>436241</v>
      </c>
      <c r="AA39" s="370">
        <f>C39/'[2]2e'!C39*100</f>
        <v>100</v>
      </c>
    </row>
    <row r="40" spans="1:27" ht="12.75">
      <c r="A40" s="42">
        <v>35</v>
      </c>
      <c r="B40" s="49" t="s">
        <v>31</v>
      </c>
      <c r="C40" s="36">
        <f t="shared" si="0"/>
        <v>0</v>
      </c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370" t="e">
        <f>C40/'[2]2e'!C40*100</f>
        <v>#DIV/0!</v>
      </c>
    </row>
    <row r="41" spans="1:27" ht="12.75">
      <c r="A41" s="42">
        <v>36</v>
      </c>
      <c r="B41" s="49" t="s">
        <v>32</v>
      </c>
      <c r="C41" s="36">
        <f t="shared" si="0"/>
        <v>0</v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370" t="e">
        <f>C41/'[2]2e'!C41*100</f>
        <v>#DIV/0!</v>
      </c>
    </row>
    <row r="42" spans="1:27" ht="22.5">
      <c r="A42" s="42">
        <v>37</v>
      </c>
      <c r="B42" s="49" t="s">
        <v>33</v>
      </c>
      <c r="C42" s="36">
        <f t="shared" si="0"/>
        <v>436241</v>
      </c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166">
        <v>436241</v>
      </c>
      <c r="AA42" s="370">
        <f>C42/'[2]2e'!C42*100</f>
        <v>100</v>
      </c>
    </row>
    <row r="43" spans="1:27" ht="12.75">
      <c r="A43" s="42">
        <v>38</v>
      </c>
      <c r="B43" s="43" t="s">
        <v>34</v>
      </c>
      <c r="C43" s="36">
        <f t="shared" si="0"/>
        <v>512916</v>
      </c>
      <c r="D43" s="44">
        <f>D39+D38</f>
        <v>0</v>
      </c>
      <c r="E43" s="44">
        <f aca="true" t="shared" si="12" ref="E43:Z43">E39+E38</f>
        <v>0</v>
      </c>
      <c r="F43" s="44">
        <f t="shared" si="12"/>
        <v>0</v>
      </c>
      <c r="G43" s="44">
        <f t="shared" si="12"/>
        <v>0</v>
      </c>
      <c r="H43" s="44">
        <f t="shared" si="12"/>
        <v>0</v>
      </c>
      <c r="I43" s="44">
        <f t="shared" si="12"/>
        <v>0</v>
      </c>
      <c r="J43" s="44">
        <f t="shared" si="12"/>
        <v>0</v>
      </c>
      <c r="K43" s="44">
        <f t="shared" si="12"/>
        <v>0</v>
      </c>
      <c r="L43" s="44">
        <f t="shared" si="12"/>
        <v>0</v>
      </c>
      <c r="M43" s="44">
        <f t="shared" si="12"/>
        <v>0</v>
      </c>
      <c r="N43" s="44">
        <f t="shared" si="12"/>
        <v>0</v>
      </c>
      <c r="O43" s="44">
        <f t="shared" si="12"/>
        <v>0</v>
      </c>
      <c r="P43" s="44">
        <f t="shared" si="12"/>
        <v>0</v>
      </c>
      <c r="Q43" s="44">
        <f t="shared" si="12"/>
        <v>0</v>
      </c>
      <c r="R43" s="44">
        <f t="shared" si="12"/>
        <v>0</v>
      </c>
      <c r="S43" s="44">
        <f t="shared" si="12"/>
        <v>0</v>
      </c>
      <c r="T43" s="44">
        <f t="shared" si="12"/>
        <v>0</v>
      </c>
      <c r="U43" s="44">
        <f t="shared" si="12"/>
        <v>0</v>
      </c>
      <c r="V43" s="44">
        <f t="shared" si="12"/>
        <v>0</v>
      </c>
      <c r="W43" s="44">
        <f t="shared" si="12"/>
        <v>0</v>
      </c>
      <c r="X43" s="44">
        <f t="shared" si="12"/>
        <v>0</v>
      </c>
      <c r="Y43" s="44">
        <f t="shared" si="12"/>
        <v>0</v>
      </c>
      <c r="Z43" s="44">
        <f t="shared" si="12"/>
        <v>512916</v>
      </c>
      <c r="AA43" s="370">
        <f>C43/'[2]2e'!C43*100</f>
        <v>100</v>
      </c>
    </row>
    <row r="44" spans="1:27" ht="12.75">
      <c r="A44" s="42">
        <v>39</v>
      </c>
      <c r="B44" s="52" t="s">
        <v>35</v>
      </c>
      <c r="C44" s="36">
        <f t="shared" si="0"/>
        <v>56583152</v>
      </c>
      <c r="D44" s="53">
        <f aca="true" t="shared" si="13" ref="D44:Z44">D6+D7+D8+D17+D26+D32+D37+D43</f>
        <v>17025773</v>
      </c>
      <c r="E44" s="154">
        <f t="shared" si="13"/>
        <v>2139284</v>
      </c>
      <c r="F44" s="154">
        <f t="shared" si="13"/>
        <v>366800</v>
      </c>
      <c r="G44" s="154">
        <f t="shared" si="13"/>
        <v>1512977</v>
      </c>
      <c r="H44" s="154">
        <f t="shared" si="13"/>
        <v>1214771</v>
      </c>
      <c r="I44" s="154">
        <f t="shared" si="13"/>
        <v>3120917</v>
      </c>
      <c r="J44" s="154">
        <f t="shared" si="13"/>
        <v>5744667</v>
      </c>
      <c r="K44" s="154">
        <f t="shared" si="13"/>
        <v>5246852</v>
      </c>
      <c r="L44" s="154">
        <f t="shared" si="13"/>
        <v>5872891</v>
      </c>
      <c r="M44" s="154">
        <f t="shared" si="13"/>
        <v>5293629</v>
      </c>
      <c r="N44" s="154">
        <f t="shared" si="13"/>
        <v>922026</v>
      </c>
      <c r="O44" s="154">
        <f t="shared" si="13"/>
        <v>461808</v>
      </c>
      <c r="P44" s="154">
        <f t="shared" si="13"/>
        <v>0</v>
      </c>
      <c r="Q44" s="154">
        <f t="shared" si="13"/>
        <v>0</v>
      </c>
      <c r="R44" s="154">
        <f t="shared" si="13"/>
        <v>4208266</v>
      </c>
      <c r="S44" s="154">
        <f t="shared" si="13"/>
        <v>1374950</v>
      </c>
      <c r="T44" s="154">
        <f t="shared" si="13"/>
        <v>0</v>
      </c>
      <c r="U44" s="154">
        <f t="shared" si="13"/>
        <v>0</v>
      </c>
      <c r="V44" s="154">
        <f t="shared" si="13"/>
        <v>1454675</v>
      </c>
      <c r="W44" s="154">
        <f t="shared" si="13"/>
        <v>0</v>
      </c>
      <c r="X44" s="154">
        <f t="shared" si="13"/>
        <v>11775</v>
      </c>
      <c r="Y44" s="154">
        <f t="shared" si="13"/>
        <v>0</v>
      </c>
      <c r="Z44" s="154">
        <f t="shared" si="13"/>
        <v>611091</v>
      </c>
      <c r="AA44" s="370">
        <f>C44/'[2]2e'!C44*100</f>
        <v>68.37642020293929</v>
      </c>
    </row>
    <row r="45" spans="1:27" ht="22.5">
      <c r="A45" s="42">
        <v>40</v>
      </c>
      <c r="B45" s="49" t="s">
        <v>36</v>
      </c>
      <c r="C45" s="36">
        <f t="shared" si="0"/>
        <v>2506650</v>
      </c>
      <c r="D45" s="19"/>
      <c r="E45" s="20">
        <v>2506650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370">
        <f>C45/'[2]2e'!C45*100</f>
        <v>100</v>
      </c>
    </row>
    <row r="46" spans="1:27" ht="22.5">
      <c r="A46" s="42">
        <v>41</v>
      </c>
      <c r="B46" s="49" t="s">
        <v>37</v>
      </c>
      <c r="C46" s="36">
        <f t="shared" si="0"/>
        <v>0</v>
      </c>
      <c r="D46" s="19">
        <f>'[3]1'!C69</f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370" t="e">
        <f>C46/'[2]2e'!C46*100</f>
        <v>#DIV/0!</v>
      </c>
    </row>
    <row r="47" spans="1:27" ht="12.75">
      <c r="A47" s="42">
        <v>42</v>
      </c>
      <c r="B47" s="49" t="s">
        <v>38</v>
      </c>
      <c r="C47" s="36">
        <f t="shared" si="0"/>
        <v>2506650</v>
      </c>
      <c r="D47" s="50">
        <f aca="true" t="shared" si="14" ref="D47:Z47">SUM(D45:D46)</f>
        <v>0</v>
      </c>
      <c r="E47" s="22">
        <f t="shared" si="14"/>
        <v>2506650</v>
      </c>
      <c r="F47" s="22">
        <f t="shared" si="14"/>
        <v>0</v>
      </c>
      <c r="G47" s="22">
        <f t="shared" si="14"/>
        <v>0</v>
      </c>
      <c r="H47" s="22">
        <f t="shared" si="14"/>
        <v>0</v>
      </c>
      <c r="I47" s="22">
        <f t="shared" si="14"/>
        <v>0</v>
      </c>
      <c r="J47" s="22">
        <f t="shared" si="14"/>
        <v>0</v>
      </c>
      <c r="K47" s="22">
        <f t="shared" si="14"/>
        <v>0</v>
      </c>
      <c r="L47" s="22">
        <f t="shared" si="14"/>
        <v>0</v>
      </c>
      <c r="M47" s="22">
        <f t="shared" si="14"/>
        <v>0</v>
      </c>
      <c r="N47" s="22">
        <f t="shared" si="14"/>
        <v>0</v>
      </c>
      <c r="O47" s="22">
        <f t="shared" si="14"/>
        <v>0</v>
      </c>
      <c r="P47" s="22">
        <f t="shared" si="14"/>
        <v>0</v>
      </c>
      <c r="Q47" s="22">
        <f t="shared" si="14"/>
        <v>0</v>
      </c>
      <c r="R47" s="22">
        <f t="shared" si="14"/>
        <v>0</v>
      </c>
      <c r="S47" s="22">
        <f t="shared" si="14"/>
        <v>0</v>
      </c>
      <c r="T47" s="22">
        <f t="shared" si="14"/>
        <v>0</v>
      </c>
      <c r="U47" s="22">
        <f t="shared" si="14"/>
        <v>0</v>
      </c>
      <c r="V47" s="22">
        <f t="shared" si="14"/>
        <v>0</v>
      </c>
      <c r="W47" s="22">
        <f t="shared" si="14"/>
        <v>0</v>
      </c>
      <c r="X47" s="22">
        <f t="shared" si="14"/>
        <v>0</v>
      </c>
      <c r="Y47" s="22">
        <f t="shared" si="14"/>
        <v>0</v>
      </c>
      <c r="Z47" s="22">
        <f t="shared" si="14"/>
        <v>0</v>
      </c>
      <c r="AA47" s="370">
        <f>C47/'[2]2e'!C47*100</f>
        <v>100</v>
      </c>
    </row>
    <row r="48" spans="1:27" ht="13.5" thickBot="1">
      <c r="A48" s="42">
        <v>43</v>
      </c>
      <c r="B48" s="54" t="s">
        <v>39</v>
      </c>
      <c r="C48" s="36">
        <f t="shared" si="0"/>
        <v>2506650</v>
      </c>
      <c r="D48" s="55">
        <f aca="true" t="shared" si="15" ref="D48:Z48">D47</f>
        <v>0</v>
      </c>
      <c r="E48" s="56">
        <f t="shared" si="15"/>
        <v>2506650</v>
      </c>
      <c r="F48" s="56">
        <f t="shared" si="15"/>
        <v>0</v>
      </c>
      <c r="G48" s="56">
        <f t="shared" si="15"/>
        <v>0</v>
      </c>
      <c r="H48" s="56">
        <f t="shared" si="15"/>
        <v>0</v>
      </c>
      <c r="I48" s="56">
        <f t="shared" si="15"/>
        <v>0</v>
      </c>
      <c r="J48" s="56">
        <f t="shared" si="15"/>
        <v>0</v>
      </c>
      <c r="K48" s="56">
        <f t="shared" si="15"/>
        <v>0</v>
      </c>
      <c r="L48" s="56">
        <f t="shared" si="15"/>
        <v>0</v>
      </c>
      <c r="M48" s="56">
        <f t="shared" si="15"/>
        <v>0</v>
      </c>
      <c r="N48" s="56">
        <f t="shared" si="15"/>
        <v>0</v>
      </c>
      <c r="O48" s="56">
        <f t="shared" si="15"/>
        <v>0</v>
      </c>
      <c r="P48" s="56">
        <f t="shared" si="15"/>
        <v>0</v>
      </c>
      <c r="Q48" s="56">
        <f t="shared" si="15"/>
        <v>0</v>
      </c>
      <c r="R48" s="56">
        <f t="shared" si="15"/>
        <v>0</v>
      </c>
      <c r="S48" s="56">
        <f t="shared" si="15"/>
        <v>0</v>
      </c>
      <c r="T48" s="56">
        <f t="shared" si="15"/>
        <v>0</v>
      </c>
      <c r="U48" s="56">
        <f t="shared" si="15"/>
        <v>0</v>
      </c>
      <c r="V48" s="56">
        <f t="shared" si="15"/>
        <v>0</v>
      </c>
      <c r="W48" s="56">
        <f t="shared" si="15"/>
        <v>0</v>
      </c>
      <c r="X48" s="56">
        <f t="shared" si="15"/>
        <v>0</v>
      </c>
      <c r="Y48" s="56">
        <f t="shared" si="15"/>
        <v>0</v>
      </c>
      <c r="Z48" s="56">
        <f t="shared" si="15"/>
        <v>0</v>
      </c>
      <c r="AA48" s="370">
        <f>C48/'[2]2e'!C48*100</f>
        <v>100</v>
      </c>
    </row>
    <row r="49" spans="1:27" ht="14.25" thickBot="1" thickTop="1">
      <c r="A49" s="42">
        <v>44</v>
      </c>
      <c r="B49" s="57" t="s">
        <v>40</v>
      </c>
      <c r="C49" s="144">
        <f t="shared" si="0"/>
        <v>59089802</v>
      </c>
      <c r="D49" s="96">
        <f aca="true" t="shared" si="16" ref="D49:Z49">D44+D48</f>
        <v>17025773</v>
      </c>
      <c r="E49" s="100">
        <f t="shared" si="16"/>
        <v>4645934</v>
      </c>
      <c r="F49" s="100">
        <f t="shared" si="16"/>
        <v>366800</v>
      </c>
      <c r="G49" s="100">
        <f t="shared" si="16"/>
        <v>1512977</v>
      </c>
      <c r="H49" s="100">
        <f t="shared" si="16"/>
        <v>1214771</v>
      </c>
      <c r="I49" s="100">
        <f t="shared" si="16"/>
        <v>3120917</v>
      </c>
      <c r="J49" s="100">
        <f t="shared" si="16"/>
        <v>5744667</v>
      </c>
      <c r="K49" s="100">
        <f t="shared" si="16"/>
        <v>5246852</v>
      </c>
      <c r="L49" s="100">
        <f t="shared" si="16"/>
        <v>5872891</v>
      </c>
      <c r="M49" s="100">
        <f t="shared" si="16"/>
        <v>5293629</v>
      </c>
      <c r="N49" s="100">
        <f t="shared" si="16"/>
        <v>922026</v>
      </c>
      <c r="O49" s="100">
        <f t="shared" si="16"/>
        <v>461808</v>
      </c>
      <c r="P49" s="100">
        <f t="shared" si="16"/>
        <v>0</v>
      </c>
      <c r="Q49" s="100">
        <f t="shared" si="16"/>
        <v>0</v>
      </c>
      <c r="R49" s="100">
        <f t="shared" si="16"/>
        <v>4208266</v>
      </c>
      <c r="S49" s="100">
        <f t="shared" si="16"/>
        <v>1374950</v>
      </c>
      <c r="T49" s="100">
        <f t="shared" si="16"/>
        <v>0</v>
      </c>
      <c r="U49" s="100">
        <f t="shared" si="16"/>
        <v>0</v>
      </c>
      <c r="V49" s="100">
        <f t="shared" si="16"/>
        <v>1454675</v>
      </c>
      <c r="W49" s="100">
        <f t="shared" si="16"/>
        <v>0</v>
      </c>
      <c r="X49" s="100">
        <f t="shared" si="16"/>
        <v>11775</v>
      </c>
      <c r="Y49" s="100">
        <f t="shared" si="16"/>
        <v>0</v>
      </c>
      <c r="Z49" s="100">
        <f t="shared" si="16"/>
        <v>611091</v>
      </c>
      <c r="AA49" s="370">
        <f>C49/'[2]2e'!C49*100</f>
        <v>69.30616566323889</v>
      </c>
    </row>
    <row r="50" ht="13.5" thickTop="1">
      <c r="C50" s="58"/>
    </row>
  </sheetData>
  <sheetProtection/>
  <printOptions/>
  <pageMargins left="0.35433070866141736" right="0.15748031496062992" top="0.3937007874015748" bottom="0.3937007874015748" header="0" footer="0"/>
  <pageSetup horizontalDpi="600" verticalDpi="600" orientation="landscape" scale="50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pane ySplit="6" topLeftCell="A31" activePane="bottomLeft" state="frozen"/>
      <selection pane="topLeft" activeCell="G1" sqref="G1"/>
      <selection pane="bottomLeft" activeCell="C2" sqref="C2"/>
    </sheetView>
  </sheetViews>
  <sheetFormatPr defaultColWidth="9.00390625" defaultRowHeight="12.75"/>
  <cols>
    <col min="1" max="1" width="5.625" style="0" customWidth="1"/>
    <col min="2" max="2" width="50.00390625" style="0" customWidth="1"/>
    <col min="3" max="3" width="13.00390625" style="18" customWidth="1"/>
    <col min="4" max="4" width="10.625" style="18" customWidth="1"/>
    <col min="5" max="5" width="8.125" style="18" customWidth="1"/>
    <col min="6" max="8" width="10.625" style="18" customWidth="1"/>
    <col min="9" max="9" width="8.625" style="18" customWidth="1"/>
    <col min="10" max="10" width="10.625" style="18" customWidth="1"/>
    <col min="11" max="11" width="8.625" style="18" customWidth="1"/>
    <col min="12" max="12" width="10.625" style="18" customWidth="1"/>
    <col min="13" max="13" width="9.50390625" style="18" customWidth="1"/>
    <col min="14" max="14" width="8.50390625" style="18" customWidth="1"/>
    <col min="15" max="15" width="10.625" style="18" customWidth="1"/>
    <col min="16" max="16" width="9.125" style="18" customWidth="1"/>
    <col min="17" max="17" width="10.50390625" style="18" customWidth="1"/>
    <col min="20" max="20" width="7.00390625" style="0" customWidth="1"/>
  </cols>
  <sheetData>
    <row r="1" spans="2:3" ht="17.25">
      <c r="B1" s="67" t="s">
        <v>109</v>
      </c>
      <c r="C1" s="17"/>
    </row>
    <row r="2" spans="2:3" ht="18">
      <c r="B2" s="68" t="s">
        <v>693</v>
      </c>
      <c r="C2" s="211" t="s">
        <v>1239</v>
      </c>
    </row>
    <row r="3" spans="2:4" ht="18">
      <c r="B3" s="2"/>
      <c r="D3" s="18" t="s">
        <v>694</v>
      </c>
    </row>
    <row r="4" spans="2:3" ht="15">
      <c r="B4" s="3" t="s">
        <v>102</v>
      </c>
      <c r="C4" s="18" t="s">
        <v>104</v>
      </c>
    </row>
    <row r="5" spans="1:19" ht="36">
      <c r="A5" s="77" t="s">
        <v>0</v>
      </c>
      <c r="B5" s="78" t="s">
        <v>1</v>
      </c>
      <c r="C5" s="34" t="s">
        <v>248</v>
      </c>
      <c r="D5" s="79" t="s">
        <v>111</v>
      </c>
      <c r="E5" s="79" t="s">
        <v>675</v>
      </c>
      <c r="F5" s="62" t="s">
        <v>141</v>
      </c>
      <c r="G5" s="79" t="s">
        <v>112</v>
      </c>
      <c r="H5" s="79" t="s">
        <v>114</v>
      </c>
      <c r="I5" s="79" t="s">
        <v>695</v>
      </c>
      <c r="J5" s="79" t="s">
        <v>115</v>
      </c>
      <c r="K5" s="79" t="s">
        <v>135</v>
      </c>
      <c r="L5" s="79" t="s">
        <v>117</v>
      </c>
      <c r="M5" s="79" t="s">
        <v>118</v>
      </c>
      <c r="N5" s="79" t="s">
        <v>140</v>
      </c>
      <c r="O5" s="80" t="s">
        <v>119</v>
      </c>
      <c r="P5" s="64" t="s">
        <v>696</v>
      </c>
      <c r="Q5" s="64" t="s">
        <v>697</v>
      </c>
      <c r="R5" s="378" t="s">
        <v>698</v>
      </c>
      <c r="S5" s="378" t="s">
        <v>699</v>
      </c>
    </row>
    <row r="6" spans="1:20" ht="26.25">
      <c r="A6" s="1">
        <v>1</v>
      </c>
      <c r="B6" s="4" t="s">
        <v>42</v>
      </c>
      <c r="C6" s="36">
        <f>SUM(D6:S6)</f>
        <v>16232359</v>
      </c>
      <c r="D6" s="20">
        <v>16232359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379"/>
      <c r="R6" s="380"/>
      <c r="S6" s="381"/>
      <c r="T6" s="358">
        <f>C6/'[4]1c'!C6*100</f>
        <v>100</v>
      </c>
    </row>
    <row r="7" spans="1:20" ht="26.25">
      <c r="A7" s="1">
        <v>2</v>
      </c>
      <c r="B7" s="4" t="s">
        <v>43</v>
      </c>
      <c r="C7" s="36">
        <f aca="true" t="shared" si="0" ref="C7:C70">SUM(D7:S7)</f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379"/>
      <c r="R7" s="380"/>
      <c r="S7" s="381"/>
      <c r="T7" s="358" t="e">
        <f>C7/'[4]1c'!C7*100</f>
        <v>#DIV/0!</v>
      </c>
    </row>
    <row r="8" spans="1:20" ht="26.25">
      <c r="A8" s="1">
        <v>3</v>
      </c>
      <c r="B8" s="4" t="s">
        <v>265</v>
      </c>
      <c r="C8" s="36">
        <f t="shared" si="0"/>
        <v>4310200</v>
      </c>
      <c r="D8" s="20">
        <v>4310200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379"/>
      <c r="R8" s="380"/>
      <c r="S8" s="381"/>
      <c r="T8" s="358">
        <f>C8/'[4]1c'!C8*100</f>
        <v>100</v>
      </c>
    </row>
    <row r="9" spans="1:20" ht="26.25">
      <c r="A9" s="1">
        <v>4</v>
      </c>
      <c r="B9" s="4" t="s">
        <v>44</v>
      </c>
      <c r="C9" s="36">
        <f t="shared" si="0"/>
        <v>1800000</v>
      </c>
      <c r="D9" s="20">
        <v>1800000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379"/>
      <c r="R9" s="380"/>
      <c r="S9" s="381"/>
      <c r="T9" s="358">
        <f>C9/'[4]1c'!C9*100</f>
        <v>100</v>
      </c>
    </row>
    <row r="10" spans="1:20" ht="26.25">
      <c r="A10" s="1">
        <v>5</v>
      </c>
      <c r="B10" s="4" t="s">
        <v>45</v>
      </c>
      <c r="C10" s="36">
        <f t="shared" si="0"/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379"/>
      <c r="R10" s="380"/>
      <c r="S10" s="381"/>
      <c r="T10" s="358" t="e">
        <f>C10/'[4]1c'!C10*100</f>
        <v>#DIV/0!</v>
      </c>
    </row>
    <row r="11" spans="1:20" ht="12.75">
      <c r="A11" s="1">
        <v>6</v>
      </c>
      <c r="B11" s="4" t="s">
        <v>46</v>
      </c>
      <c r="C11" s="36">
        <f t="shared" si="0"/>
        <v>22342559</v>
      </c>
      <c r="D11" s="21">
        <f aca="true" t="shared" si="1" ref="D11:P11">SUM(D6:D10)</f>
        <v>22342559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382">
        <f>SUM(Q6:Q10)</f>
        <v>0</v>
      </c>
      <c r="R11" s="21">
        <f>SUM(R6:R10)</f>
        <v>0</v>
      </c>
      <c r="S11" s="21">
        <f>SUM(S6:S10)</f>
        <v>0</v>
      </c>
      <c r="T11" s="358">
        <f>C11/'[4]1c'!C11*100</f>
        <v>100</v>
      </c>
    </row>
    <row r="12" spans="1:20" ht="26.25">
      <c r="A12" s="1">
        <v>7</v>
      </c>
      <c r="B12" s="4" t="s">
        <v>47</v>
      </c>
      <c r="C12" s="36">
        <f t="shared" si="0"/>
        <v>5255928</v>
      </c>
      <c r="D12" s="21">
        <f aca="true" t="shared" si="2" ref="D12:P12">SUM(D13:D17)</f>
        <v>1757472</v>
      </c>
      <c r="E12" s="21">
        <f t="shared" si="2"/>
        <v>0</v>
      </c>
      <c r="F12" s="21">
        <f t="shared" si="2"/>
        <v>0</v>
      </c>
      <c r="G12" s="21">
        <f t="shared" si="2"/>
        <v>0</v>
      </c>
      <c r="H12" s="21">
        <f t="shared" si="2"/>
        <v>0</v>
      </c>
      <c r="I12" s="21">
        <f t="shared" si="2"/>
        <v>0</v>
      </c>
      <c r="J12" s="21">
        <f t="shared" si="2"/>
        <v>3498456</v>
      </c>
      <c r="K12" s="21">
        <f t="shared" si="2"/>
        <v>0</v>
      </c>
      <c r="L12" s="21">
        <f t="shared" si="2"/>
        <v>0</v>
      </c>
      <c r="M12" s="21">
        <f t="shared" si="2"/>
        <v>0</v>
      </c>
      <c r="N12" s="21">
        <f t="shared" si="2"/>
        <v>0</v>
      </c>
      <c r="O12" s="21">
        <f t="shared" si="2"/>
        <v>0</v>
      </c>
      <c r="P12" s="21">
        <f t="shared" si="2"/>
        <v>0</v>
      </c>
      <c r="Q12" s="382">
        <f>SUM(Q13:Q17)</f>
        <v>0</v>
      </c>
      <c r="R12" s="21">
        <f>SUM(R13:R17)</f>
        <v>0</v>
      </c>
      <c r="S12" s="21">
        <f>SUM(S13:S17)</f>
        <v>0</v>
      </c>
      <c r="T12" s="358">
        <f>C12/'[4]1c'!C12*100</f>
        <v>79.04505765360194</v>
      </c>
    </row>
    <row r="13" spans="1:20" ht="12.75">
      <c r="A13" s="1">
        <v>8</v>
      </c>
      <c r="B13" s="4" t="s">
        <v>127</v>
      </c>
      <c r="C13" s="36">
        <f t="shared" si="0"/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379"/>
      <c r="R13" s="380"/>
      <c r="S13" s="381"/>
      <c r="T13" s="358" t="e">
        <f>C13/'[4]1c'!C13*100</f>
        <v>#DIV/0!</v>
      </c>
    </row>
    <row r="14" spans="1:20" ht="12.75">
      <c r="A14" s="1">
        <v>9</v>
      </c>
      <c r="B14" s="4" t="s">
        <v>48</v>
      </c>
      <c r="C14" s="36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379"/>
      <c r="R14" s="380"/>
      <c r="S14" s="381"/>
      <c r="T14" s="358" t="e">
        <f>C14/'[4]1c'!C14*100</f>
        <v>#DIV/0!</v>
      </c>
    </row>
    <row r="15" spans="1:20" ht="12.75">
      <c r="A15" s="1">
        <v>10</v>
      </c>
      <c r="B15" s="4" t="s">
        <v>49</v>
      </c>
      <c r="C15" s="36">
        <f t="shared" si="0"/>
        <v>3498456</v>
      </c>
      <c r="D15" s="20"/>
      <c r="E15" s="20"/>
      <c r="F15" s="22"/>
      <c r="G15" s="20"/>
      <c r="H15" s="20"/>
      <c r="I15" s="20"/>
      <c r="J15" s="20">
        <v>3498456</v>
      </c>
      <c r="K15" s="20"/>
      <c r="L15" s="22"/>
      <c r="M15" s="20"/>
      <c r="N15" s="20"/>
      <c r="O15" s="20"/>
      <c r="P15" s="20"/>
      <c r="Q15" s="379"/>
      <c r="R15" s="380"/>
      <c r="S15" s="381"/>
      <c r="T15" s="358">
        <f>C15/'[4]1c'!C15*100</f>
        <v>71.51661072621602</v>
      </c>
    </row>
    <row r="16" spans="1:20" ht="12.75">
      <c r="A16" s="1"/>
      <c r="B16" s="4" t="s">
        <v>126</v>
      </c>
      <c r="C16" s="36">
        <f t="shared" si="0"/>
        <v>1757472</v>
      </c>
      <c r="D16" s="51">
        <v>1757472</v>
      </c>
      <c r="E16" s="51"/>
      <c r="F16" s="22"/>
      <c r="G16" s="20"/>
      <c r="H16" s="20"/>
      <c r="I16" s="20"/>
      <c r="J16" s="20"/>
      <c r="K16" s="20"/>
      <c r="L16" s="22"/>
      <c r="M16" s="20"/>
      <c r="N16" s="20"/>
      <c r="O16" s="20"/>
      <c r="P16" s="20"/>
      <c r="Q16" s="379"/>
      <c r="R16" s="380"/>
      <c r="S16" s="381"/>
      <c r="T16" s="358">
        <f>C16/'[4]1c'!C16*100</f>
        <v>100</v>
      </c>
    </row>
    <row r="17" spans="1:20" ht="12.75">
      <c r="A17" s="1">
        <v>11</v>
      </c>
      <c r="B17" s="4" t="s">
        <v>50</v>
      </c>
      <c r="C17" s="36">
        <f t="shared" si="0"/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379"/>
      <c r="R17" s="380"/>
      <c r="S17" s="381"/>
      <c r="T17" s="358" t="e">
        <f>C17/'[4]1c'!C17*100</f>
        <v>#DIV/0!</v>
      </c>
    </row>
    <row r="18" spans="1:20" ht="26.25">
      <c r="A18" s="1">
        <v>12</v>
      </c>
      <c r="B18" s="5" t="s">
        <v>51</v>
      </c>
      <c r="C18" s="36">
        <f t="shared" si="0"/>
        <v>27598487</v>
      </c>
      <c r="D18" s="23">
        <f aca="true" t="shared" si="3" ref="D18:P18">D11+D12</f>
        <v>24100031</v>
      </c>
      <c r="E18" s="23">
        <f t="shared" si="3"/>
        <v>0</v>
      </c>
      <c r="F18" s="23">
        <f t="shared" si="3"/>
        <v>0</v>
      </c>
      <c r="G18" s="23">
        <f t="shared" si="3"/>
        <v>0</v>
      </c>
      <c r="H18" s="23">
        <f t="shared" si="3"/>
        <v>0</v>
      </c>
      <c r="I18" s="23">
        <f t="shared" si="3"/>
        <v>0</v>
      </c>
      <c r="J18" s="23">
        <f t="shared" si="3"/>
        <v>3498456</v>
      </c>
      <c r="K18" s="23">
        <f t="shared" si="3"/>
        <v>0</v>
      </c>
      <c r="L18" s="23">
        <f t="shared" si="3"/>
        <v>0</v>
      </c>
      <c r="M18" s="23">
        <f t="shared" si="3"/>
        <v>0</v>
      </c>
      <c r="N18" s="23">
        <f t="shared" si="3"/>
        <v>0</v>
      </c>
      <c r="O18" s="23">
        <f t="shared" si="3"/>
        <v>0</v>
      </c>
      <c r="P18" s="23">
        <f t="shared" si="3"/>
        <v>0</v>
      </c>
      <c r="Q18" s="383">
        <f>Q11+Q12</f>
        <v>0</v>
      </c>
      <c r="R18" s="23">
        <f>R11+R12</f>
        <v>0</v>
      </c>
      <c r="S18" s="23">
        <f>S11+S12</f>
        <v>0</v>
      </c>
      <c r="T18" s="358">
        <f>C18/'[4]1c'!C18*100</f>
        <v>95.19398216877578</v>
      </c>
    </row>
    <row r="19" spans="1:20" ht="12.75">
      <c r="A19" s="1">
        <v>13</v>
      </c>
      <c r="B19" s="4" t="s">
        <v>52</v>
      </c>
      <c r="C19" s="36">
        <f t="shared" si="0"/>
        <v>15556338</v>
      </c>
      <c r="D19" s="24">
        <f aca="true" t="shared" si="4" ref="D19:P19">SUM(D20:D23)</f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384">
        <f>SUM(Q20:Q23)</f>
        <v>15556338</v>
      </c>
      <c r="R19" s="24">
        <f>SUM(R20:R23)</f>
        <v>0</v>
      </c>
      <c r="S19" s="24">
        <f>SUM(S20:S23)</f>
        <v>0</v>
      </c>
      <c r="T19" s="358">
        <f>C19/'[4]1c'!C19*100</f>
        <v>100</v>
      </c>
    </row>
    <row r="20" spans="1:20" ht="12.75">
      <c r="A20" s="1">
        <v>14</v>
      </c>
      <c r="B20" s="4" t="s">
        <v>53</v>
      </c>
      <c r="C20" s="36">
        <f t="shared" si="0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85"/>
      <c r="R20" s="380"/>
      <c r="S20" s="381"/>
      <c r="T20" s="358" t="e">
        <f>C20/'[4]1c'!C20*100</f>
        <v>#DIV/0!</v>
      </c>
    </row>
    <row r="21" spans="1:20" ht="12.75">
      <c r="A21" s="1">
        <v>15</v>
      </c>
      <c r="B21" s="4" t="s">
        <v>54</v>
      </c>
      <c r="C21" s="36">
        <f t="shared" si="0"/>
        <v>15556338</v>
      </c>
      <c r="D21" s="20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79">
        <v>15556338</v>
      </c>
      <c r="R21" s="380"/>
      <c r="S21" s="381"/>
      <c r="T21" s="358">
        <f>C21/'[4]1c'!C21*100</f>
        <v>100</v>
      </c>
    </row>
    <row r="22" spans="1:20" ht="12.75">
      <c r="A22" s="1">
        <v>16</v>
      </c>
      <c r="B22" s="4" t="s">
        <v>55</v>
      </c>
      <c r="C22" s="36">
        <f t="shared" si="0"/>
        <v>0</v>
      </c>
      <c r="D22" s="25"/>
      <c r="E22" s="25"/>
      <c r="F22" s="25"/>
      <c r="G22" s="25"/>
      <c r="H22" s="25"/>
      <c r="I22" s="25"/>
      <c r="J22" s="25"/>
      <c r="K22" s="20"/>
      <c r="L22" s="25"/>
      <c r="M22" s="25"/>
      <c r="N22" s="25"/>
      <c r="O22" s="25"/>
      <c r="P22" s="25"/>
      <c r="Q22" s="385"/>
      <c r="R22" s="380"/>
      <c r="S22" s="381"/>
      <c r="T22" s="358" t="e">
        <f>C22/'[4]1c'!C22*100</f>
        <v>#DIV/0!</v>
      </c>
    </row>
    <row r="23" spans="1:20" ht="12.75">
      <c r="A23" s="1">
        <v>17</v>
      </c>
      <c r="B23" s="81" t="s">
        <v>56</v>
      </c>
      <c r="C23" s="36">
        <f t="shared" si="0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85"/>
      <c r="R23" s="380"/>
      <c r="S23" s="381"/>
      <c r="T23" s="358" t="e">
        <f>C23/'[4]1c'!C23*100</f>
        <v>#DIV/0!</v>
      </c>
    </row>
    <row r="24" spans="1:20" ht="26.25">
      <c r="A24" s="1">
        <v>18</v>
      </c>
      <c r="B24" s="5" t="s">
        <v>57</v>
      </c>
      <c r="C24" s="36">
        <f t="shared" si="0"/>
        <v>15556338</v>
      </c>
      <c r="D24" s="23">
        <f aca="true" t="shared" si="5" ref="D24:P24">D19</f>
        <v>0</v>
      </c>
      <c r="E24" s="23">
        <f t="shared" si="5"/>
        <v>0</v>
      </c>
      <c r="F24" s="23">
        <f t="shared" si="5"/>
        <v>0</v>
      </c>
      <c r="G24" s="23">
        <f t="shared" si="5"/>
        <v>0</v>
      </c>
      <c r="H24" s="23">
        <f t="shared" si="5"/>
        <v>0</v>
      </c>
      <c r="I24" s="23">
        <f t="shared" si="5"/>
        <v>0</v>
      </c>
      <c r="J24" s="23">
        <f t="shared" si="5"/>
        <v>0</v>
      </c>
      <c r="K24" s="23">
        <f t="shared" si="5"/>
        <v>0</v>
      </c>
      <c r="L24" s="23">
        <f t="shared" si="5"/>
        <v>0</v>
      </c>
      <c r="M24" s="23">
        <f t="shared" si="5"/>
        <v>0</v>
      </c>
      <c r="N24" s="23"/>
      <c r="O24" s="23">
        <f t="shared" si="5"/>
        <v>0</v>
      </c>
      <c r="P24" s="23">
        <f t="shared" si="5"/>
        <v>0</v>
      </c>
      <c r="Q24" s="383">
        <f>Q19</f>
        <v>15556338</v>
      </c>
      <c r="R24" s="23">
        <f>R19</f>
        <v>0</v>
      </c>
      <c r="S24" s="23">
        <f>S19</f>
        <v>0</v>
      </c>
      <c r="T24" s="358">
        <f>C24/'[4]1c'!C24*100</f>
        <v>100</v>
      </c>
    </row>
    <row r="25" spans="1:20" ht="12.75">
      <c r="A25" s="1">
        <v>19</v>
      </c>
      <c r="B25" s="4" t="s">
        <v>58</v>
      </c>
      <c r="C25" s="36">
        <f t="shared" si="0"/>
        <v>1303700</v>
      </c>
      <c r="D25" s="21">
        <f aca="true" t="shared" si="6" ref="D25:P25">SUM(D26:D27)</f>
        <v>0</v>
      </c>
      <c r="E25" s="21">
        <f t="shared" si="6"/>
        <v>0</v>
      </c>
      <c r="F25" s="21">
        <f t="shared" si="6"/>
        <v>1303700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1">
        <f t="shared" si="6"/>
        <v>0</v>
      </c>
      <c r="K25" s="21">
        <f t="shared" si="6"/>
        <v>0</v>
      </c>
      <c r="L25" s="21">
        <f t="shared" si="6"/>
        <v>0</v>
      </c>
      <c r="M25" s="21">
        <f t="shared" si="6"/>
        <v>0</v>
      </c>
      <c r="N25" s="21">
        <f t="shared" si="6"/>
        <v>0</v>
      </c>
      <c r="O25" s="21">
        <f t="shared" si="6"/>
        <v>0</v>
      </c>
      <c r="P25" s="21">
        <f t="shared" si="6"/>
        <v>0</v>
      </c>
      <c r="Q25" s="382">
        <f>SUM(Q26:Q27)</f>
        <v>0</v>
      </c>
      <c r="R25" s="21">
        <f>SUM(R26:R27)</f>
        <v>0</v>
      </c>
      <c r="S25" s="21">
        <f>SUM(S26:S27)</f>
        <v>0</v>
      </c>
      <c r="T25" s="358">
        <f>C25/'[4]1c'!C25*100</f>
        <v>97.2910447761194</v>
      </c>
    </row>
    <row r="26" spans="1:20" ht="12.75">
      <c r="A26" s="1">
        <v>20</v>
      </c>
      <c r="B26" s="4" t="s">
        <v>59</v>
      </c>
      <c r="C26" s="36">
        <f t="shared" si="0"/>
        <v>328700</v>
      </c>
      <c r="D26" s="20"/>
      <c r="E26" s="20"/>
      <c r="F26" s="20">
        <v>328700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79"/>
      <c r="R26" s="380"/>
      <c r="S26" s="381"/>
      <c r="T26" s="358">
        <f>C26/'[4]1c'!C26*100</f>
        <v>92.59154929577464</v>
      </c>
    </row>
    <row r="27" spans="1:20" ht="16.5" customHeight="1">
      <c r="A27" s="1">
        <v>21</v>
      </c>
      <c r="B27" s="4" t="s">
        <v>60</v>
      </c>
      <c r="C27" s="36">
        <f t="shared" si="0"/>
        <v>975000</v>
      </c>
      <c r="D27" s="20"/>
      <c r="E27" s="20"/>
      <c r="F27" s="20">
        <v>975000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379"/>
      <c r="R27" s="380"/>
      <c r="S27" s="381"/>
      <c r="T27" s="358">
        <f>C27/'[4]1c'!C27*100</f>
        <v>98.98477157360406</v>
      </c>
    </row>
    <row r="28" spans="1:20" ht="18.75" customHeight="1">
      <c r="A28" s="1">
        <v>22</v>
      </c>
      <c r="B28" s="4" t="s">
        <v>61</v>
      </c>
      <c r="C28" s="36">
        <f t="shared" si="0"/>
        <v>9581728</v>
      </c>
      <c r="D28" s="20"/>
      <c r="E28" s="20"/>
      <c r="F28" s="20">
        <v>9581728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79"/>
      <c r="R28" s="380"/>
      <c r="S28" s="381"/>
      <c r="T28" s="358">
        <f>C28/'[4]1c'!C28*100</f>
        <v>123.52464942343214</v>
      </c>
    </row>
    <row r="29" spans="1:20" ht="12.75">
      <c r="A29" s="1">
        <v>23</v>
      </c>
      <c r="B29" s="4" t="s">
        <v>62</v>
      </c>
      <c r="C29" s="36">
        <f t="shared" si="0"/>
        <v>1825567</v>
      </c>
      <c r="D29" s="20"/>
      <c r="E29" s="20"/>
      <c r="F29" s="20">
        <v>1825567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79"/>
      <c r="R29" s="380"/>
      <c r="S29" s="381"/>
      <c r="T29" s="358">
        <f>C29/'[4]1c'!C29*100</f>
        <v>125.9011724137931</v>
      </c>
    </row>
    <row r="30" spans="1:20" ht="26.25">
      <c r="A30" s="1">
        <v>24</v>
      </c>
      <c r="B30" s="4" t="s">
        <v>63</v>
      </c>
      <c r="C30" s="36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379"/>
      <c r="R30" s="380"/>
      <c r="S30" s="381"/>
      <c r="T30" s="358" t="e">
        <f>C30/'[4]1c'!C30*100</f>
        <v>#DIV/0!</v>
      </c>
    </row>
    <row r="31" spans="1:20" ht="12.75">
      <c r="A31" s="1">
        <v>25</v>
      </c>
      <c r="B31" s="4" t="s">
        <v>64</v>
      </c>
      <c r="C31" s="36">
        <f t="shared" si="0"/>
        <v>11407295</v>
      </c>
      <c r="D31" s="21">
        <f aca="true" t="shared" si="7" ref="D31:P31">SUM(D28:D30)</f>
        <v>0</v>
      </c>
      <c r="E31" s="21">
        <f t="shared" si="7"/>
        <v>0</v>
      </c>
      <c r="F31" s="21">
        <f t="shared" si="7"/>
        <v>11407295</v>
      </c>
      <c r="G31" s="21">
        <f t="shared" si="7"/>
        <v>0</v>
      </c>
      <c r="H31" s="21">
        <f t="shared" si="7"/>
        <v>0</v>
      </c>
      <c r="I31" s="21">
        <f t="shared" si="7"/>
        <v>0</v>
      </c>
      <c r="J31" s="21">
        <f t="shared" si="7"/>
        <v>0</v>
      </c>
      <c r="K31" s="21">
        <f t="shared" si="7"/>
        <v>0</v>
      </c>
      <c r="L31" s="21">
        <f t="shared" si="7"/>
        <v>0</v>
      </c>
      <c r="M31" s="21">
        <f t="shared" si="7"/>
        <v>0</v>
      </c>
      <c r="N31" s="21">
        <f t="shared" si="7"/>
        <v>0</v>
      </c>
      <c r="O31" s="21">
        <f t="shared" si="7"/>
        <v>0</v>
      </c>
      <c r="P31" s="21">
        <f t="shared" si="7"/>
        <v>0</v>
      </c>
      <c r="Q31" s="382">
        <f>SUM(Q28:Q30)</f>
        <v>0</v>
      </c>
      <c r="R31" s="21">
        <f>SUM(R28:R30)</f>
        <v>0</v>
      </c>
      <c r="S31" s="21">
        <f>SUM(S28:S30)</f>
        <v>0</v>
      </c>
      <c r="T31" s="358">
        <f>C31/'[4]1c'!C31*100</f>
        <v>123.89892793867581</v>
      </c>
    </row>
    <row r="32" spans="1:20" ht="12.75">
      <c r="A32" s="1">
        <v>26</v>
      </c>
      <c r="B32" s="4" t="s">
        <v>65</v>
      </c>
      <c r="C32" s="36">
        <f t="shared" si="0"/>
        <v>18002</v>
      </c>
      <c r="D32" s="21">
        <f aca="true" t="shared" si="8" ref="D32:P32">SUM(D33:D35)</f>
        <v>0</v>
      </c>
      <c r="E32" s="21">
        <f t="shared" si="8"/>
        <v>0</v>
      </c>
      <c r="F32" s="21">
        <f t="shared" si="8"/>
        <v>18002</v>
      </c>
      <c r="G32" s="21">
        <f t="shared" si="8"/>
        <v>0</v>
      </c>
      <c r="H32" s="21">
        <f t="shared" si="8"/>
        <v>0</v>
      </c>
      <c r="I32" s="21">
        <f t="shared" si="8"/>
        <v>0</v>
      </c>
      <c r="J32" s="21">
        <f t="shared" si="8"/>
        <v>0</v>
      </c>
      <c r="K32" s="21">
        <f t="shared" si="8"/>
        <v>0</v>
      </c>
      <c r="L32" s="21">
        <f t="shared" si="8"/>
        <v>0</v>
      </c>
      <c r="M32" s="21">
        <f t="shared" si="8"/>
        <v>0</v>
      </c>
      <c r="N32" s="21">
        <f t="shared" si="8"/>
        <v>0</v>
      </c>
      <c r="O32" s="21">
        <f t="shared" si="8"/>
        <v>0</v>
      </c>
      <c r="P32" s="21">
        <f t="shared" si="8"/>
        <v>0</v>
      </c>
      <c r="Q32" s="382">
        <f>SUM(Q33:Q35)</f>
        <v>0</v>
      </c>
      <c r="R32" s="21">
        <f>SUM(R33:R35)</f>
        <v>0</v>
      </c>
      <c r="S32" s="21">
        <f>SUM(S33:S35)</f>
        <v>0</v>
      </c>
      <c r="T32" s="358">
        <f>C32/'[4]1c'!C32*100</f>
        <v>18.002000000000002</v>
      </c>
    </row>
    <row r="33" spans="1:20" ht="39">
      <c r="A33" s="1">
        <v>27</v>
      </c>
      <c r="B33" s="4" t="s">
        <v>66</v>
      </c>
      <c r="C33" s="36">
        <f t="shared" si="0"/>
        <v>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79"/>
      <c r="R33" s="380"/>
      <c r="S33" s="381"/>
      <c r="T33" s="358" t="e">
        <f>C33/'[4]1c'!C33*100</f>
        <v>#DIV/0!</v>
      </c>
    </row>
    <row r="34" spans="1:20" ht="12.75">
      <c r="A34" s="1">
        <v>28</v>
      </c>
      <c r="B34" s="4" t="s">
        <v>67</v>
      </c>
      <c r="C34" s="36">
        <f t="shared" si="0"/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79"/>
      <c r="R34" s="380"/>
      <c r="S34" s="381"/>
      <c r="T34" s="358" t="e">
        <f>C34/'[4]1c'!C34*100</f>
        <v>#DIV/0!</v>
      </c>
    </row>
    <row r="35" spans="1:20" ht="12.75">
      <c r="A35" s="1">
        <v>29</v>
      </c>
      <c r="B35" s="4" t="s">
        <v>166</v>
      </c>
      <c r="C35" s="36">
        <f t="shared" si="0"/>
        <v>18002</v>
      </c>
      <c r="D35" s="25"/>
      <c r="E35" s="25"/>
      <c r="F35" s="20">
        <v>18002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385"/>
      <c r="R35" s="380"/>
      <c r="S35" s="381"/>
      <c r="T35" s="358">
        <f>C35/'[4]1c'!C35*100</f>
        <v>18.002000000000002</v>
      </c>
    </row>
    <row r="36" spans="1:20" ht="12.75">
      <c r="A36" s="1">
        <v>30</v>
      </c>
      <c r="B36" s="5" t="s">
        <v>68</v>
      </c>
      <c r="C36" s="36">
        <f t="shared" si="0"/>
        <v>12728997</v>
      </c>
      <c r="D36" s="23">
        <f aca="true" t="shared" si="9" ref="D36:P36">D25+D31+D32</f>
        <v>0</v>
      </c>
      <c r="E36" s="23">
        <f t="shared" si="9"/>
        <v>0</v>
      </c>
      <c r="F36" s="23">
        <f t="shared" si="9"/>
        <v>12728997</v>
      </c>
      <c r="G36" s="23">
        <f t="shared" si="9"/>
        <v>0</v>
      </c>
      <c r="H36" s="23">
        <f t="shared" si="9"/>
        <v>0</v>
      </c>
      <c r="I36" s="23">
        <f t="shared" si="9"/>
        <v>0</v>
      </c>
      <c r="J36" s="23">
        <f t="shared" si="9"/>
        <v>0</v>
      </c>
      <c r="K36" s="23">
        <f t="shared" si="9"/>
        <v>0</v>
      </c>
      <c r="L36" s="23">
        <f t="shared" si="9"/>
        <v>0</v>
      </c>
      <c r="M36" s="23">
        <f t="shared" si="9"/>
        <v>0</v>
      </c>
      <c r="N36" s="23"/>
      <c r="O36" s="23">
        <f t="shared" si="9"/>
        <v>0</v>
      </c>
      <c r="P36" s="23">
        <f t="shared" si="9"/>
        <v>0</v>
      </c>
      <c r="Q36" s="383">
        <f>Q25+Q31+Q32</f>
        <v>0</v>
      </c>
      <c r="R36" s="23">
        <f>R25+R31+R32</f>
        <v>0</v>
      </c>
      <c r="S36" s="23">
        <f>S25+S31+S32</f>
        <v>0</v>
      </c>
      <c r="T36" s="358">
        <f>C36/'[4]1c'!C36*100</f>
        <v>119.55549465123111</v>
      </c>
    </row>
    <row r="37" spans="1:20" ht="12.75">
      <c r="A37" s="1">
        <v>31</v>
      </c>
      <c r="B37" s="6" t="s">
        <v>69</v>
      </c>
      <c r="C37" s="36">
        <f t="shared" si="0"/>
        <v>187410</v>
      </c>
      <c r="D37" s="26">
        <f aca="true" t="shared" si="10" ref="D37:P37">SUM(D38:D40)</f>
        <v>0</v>
      </c>
      <c r="E37" s="26">
        <f t="shared" si="10"/>
        <v>0</v>
      </c>
      <c r="F37" s="26">
        <f t="shared" si="10"/>
        <v>0</v>
      </c>
      <c r="G37" s="26">
        <f t="shared" si="10"/>
        <v>0</v>
      </c>
      <c r="H37" s="26">
        <f t="shared" si="10"/>
        <v>28660</v>
      </c>
      <c r="I37" s="26">
        <f t="shared" si="10"/>
        <v>0</v>
      </c>
      <c r="J37" s="26">
        <f t="shared" si="10"/>
        <v>0</v>
      </c>
      <c r="K37" s="26">
        <f t="shared" si="10"/>
        <v>70750</v>
      </c>
      <c r="L37" s="26">
        <f t="shared" si="10"/>
        <v>0</v>
      </c>
      <c r="M37" s="26">
        <f t="shared" si="10"/>
        <v>0</v>
      </c>
      <c r="N37" s="26">
        <f t="shared" si="10"/>
        <v>88000</v>
      </c>
      <c r="O37" s="26">
        <f t="shared" si="10"/>
        <v>0</v>
      </c>
      <c r="P37" s="26">
        <f t="shared" si="10"/>
        <v>0</v>
      </c>
      <c r="Q37" s="386">
        <f>SUM(Q38:Q40)</f>
        <v>0</v>
      </c>
      <c r="R37" s="26">
        <f>SUM(R38:R40)</f>
        <v>0</v>
      </c>
      <c r="S37" s="26">
        <f>SUM(S38:S40)</f>
        <v>0</v>
      </c>
      <c r="T37" s="358">
        <f>C37/'[4]1c'!C37*100</f>
        <v>74.964</v>
      </c>
    </row>
    <row r="38" spans="1:20" ht="12.75">
      <c r="A38" s="1">
        <v>32</v>
      </c>
      <c r="B38" s="6" t="s">
        <v>70</v>
      </c>
      <c r="C38" s="36">
        <f t="shared" si="0"/>
        <v>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387"/>
      <c r="R38" s="380"/>
      <c r="S38" s="381"/>
      <c r="T38" s="358" t="e">
        <f>C38/'[4]1c'!C38*100</f>
        <v>#DIV/0!</v>
      </c>
    </row>
    <row r="39" spans="1:20" ht="12.75">
      <c r="A39" s="1">
        <v>33</v>
      </c>
      <c r="B39" s="6" t="s">
        <v>71</v>
      </c>
      <c r="C39" s="36">
        <f t="shared" si="0"/>
        <v>33500</v>
      </c>
      <c r="D39" s="22"/>
      <c r="E39" s="22"/>
      <c r="F39" s="22"/>
      <c r="G39" s="22"/>
      <c r="H39" s="22">
        <v>2000</v>
      </c>
      <c r="I39" s="22"/>
      <c r="J39" s="22"/>
      <c r="K39" s="22">
        <v>31500</v>
      </c>
      <c r="L39" s="22"/>
      <c r="M39" s="22"/>
      <c r="N39" s="22"/>
      <c r="O39" s="22"/>
      <c r="P39" s="22"/>
      <c r="Q39" s="387"/>
      <c r="R39" s="380"/>
      <c r="S39" s="381"/>
      <c r="T39" s="358">
        <f>C39/'[4]1c'!C39*100</f>
        <v>17.63157894736842</v>
      </c>
    </row>
    <row r="40" spans="1:20" ht="12.75">
      <c r="A40" s="1">
        <v>34</v>
      </c>
      <c r="B40" s="6" t="s">
        <v>72</v>
      </c>
      <c r="C40" s="36">
        <f t="shared" si="0"/>
        <v>153910</v>
      </c>
      <c r="D40" s="22"/>
      <c r="E40" s="22"/>
      <c r="F40" s="22"/>
      <c r="G40" s="22"/>
      <c r="H40" s="22">
        <v>26660</v>
      </c>
      <c r="I40" s="22"/>
      <c r="J40" s="22"/>
      <c r="K40" s="22">
        <v>39250</v>
      </c>
      <c r="L40" s="22"/>
      <c r="M40" s="22"/>
      <c r="N40" s="22">
        <v>88000</v>
      </c>
      <c r="O40" s="22"/>
      <c r="P40" s="22"/>
      <c r="Q40" s="387"/>
      <c r="R40" s="380"/>
      <c r="S40" s="381"/>
      <c r="T40" s="358">
        <f>C40/'[4]1c'!C40*100</f>
        <v>256.5166666666667</v>
      </c>
    </row>
    <row r="41" spans="1:20" ht="12.75">
      <c r="A41" s="1">
        <v>35</v>
      </c>
      <c r="B41" s="4" t="s">
        <v>73</v>
      </c>
      <c r="C41" s="36">
        <f t="shared" si="0"/>
        <v>1530946</v>
      </c>
      <c r="D41" s="26">
        <f aca="true" t="shared" si="11" ref="D41:R41">SUM(D42:D43)</f>
        <v>0</v>
      </c>
      <c r="E41" s="26">
        <f t="shared" si="11"/>
        <v>0</v>
      </c>
      <c r="F41" s="26">
        <f t="shared" si="11"/>
        <v>0</v>
      </c>
      <c r="G41" s="26">
        <f t="shared" si="11"/>
        <v>0</v>
      </c>
      <c r="H41" s="26">
        <f t="shared" si="11"/>
        <v>94276</v>
      </c>
      <c r="I41" s="26">
        <f t="shared" si="11"/>
        <v>0</v>
      </c>
      <c r="J41" s="26">
        <f t="shared" si="11"/>
        <v>0</v>
      </c>
      <c r="K41" s="26">
        <f t="shared" si="11"/>
        <v>0</v>
      </c>
      <c r="L41" s="26">
        <f t="shared" si="11"/>
        <v>1436670</v>
      </c>
      <c r="M41" s="26">
        <f t="shared" si="11"/>
        <v>0</v>
      </c>
      <c r="N41" s="26">
        <f t="shared" si="11"/>
        <v>0</v>
      </c>
      <c r="O41" s="26">
        <f t="shared" si="11"/>
        <v>0</v>
      </c>
      <c r="P41" s="26">
        <f t="shared" si="11"/>
        <v>0</v>
      </c>
      <c r="Q41" s="386">
        <f t="shared" si="11"/>
        <v>0</v>
      </c>
      <c r="R41" s="26">
        <f t="shared" si="11"/>
        <v>0</v>
      </c>
      <c r="S41" s="26">
        <f>SUM(Q42:Q43)</f>
        <v>0</v>
      </c>
      <c r="T41" s="358">
        <f>C41/'[4]1c'!C41*100</f>
        <v>87.82680929035041</v>
      </c>
    </row>
    <row r="42" spans="1:20" ht="12.75">
      <c r="A42" s="1">
        <v>36</v>
      </c>
      <c r="B42" s="4" t="s">
        <v>74</v>
      </c>
      <c r="C42" s="36">
        <f t="shared" si="0"/>
        <v>1436670</v>
      </c>
      <c r="D42" s="20"/>
      <c r="E42" s="20"/>
      <c r="F42" s="20"/>
      <c r="G42" s="20"/>
      <c r="H42" s="20"/>
      <c r="I42" s="20"/>
      <c r="J42" s="20"/>
      <c r="K42" s="20"/>
      <c r="L42" s="20">
        <v>1436670</v>
      </c>
      <c r="M42" s="20"/>
      <c r="N42" s="20"/>
      <c r="O42" s="20"/>
      <c r="P42" s="20"/>
      <c r="Q42" s="379"/>
      <c r="R42" s="380"/>
      <c r="S42" s="381"/>
      <c r="T42" s="358">
        <f>C42/'[4]1c'!C42*100</f>
        <v>102.7556571507043</v>
      </c>
    </row>
    <row r="43" spans="1:20" ht="12.75">
      <c r="A43" s="1">
        <v>37</v>
      </c>
      <c r="B43" s="4" t="s">
        <v>75</v>
      </c>
      <c r="C43" s="36">
        <f t="shared" si="0"/>
        <v>94276</v>
      </c>
      <c r="D43" s="20"/>
      <c r="E43" s="20"/>
      <c r="F43" s="20"/>
      <c r="G43" s="20"/>
      <c r="H43" s="20">
        <v>94276</v>
      </c>
      <c r="I43" s="20"/>
      <c r="J43" s="20"/>
      <c r="K43" s="20"/>
      <c r="L43" s="20"/>
      <c r="M43" s="20"/>
      <c r="N43" s="20"/>
      <c r="O43" s="20"/>
      <c r="P43" s="20"/>
      <c r="Q43" s="379"/>
      <c r="R43" s="380"/>
      <c r="S43" s="381"/>
      <c r="T43" s="358">
        <f>C43/'[4]1c'!C43*100</f>
        <v>27.326376811594205</v>
      </c>
    </row>
    <row r="44" spans="1:20" ht="12.75">
      <c r="A44" s="1">
        <v>38</v>
      </c>
      <c r="B44" s="4" t="s">
        <v>76</v>
      </c>
      <c r="C44" s="36">
        <f t="shared" si="0"/>
        <v>1586204</v>
      </c>
      <c r="D44" s="26">
        <f aca="true" t="shared" si="12" ref="D44:P44">SUM(D45:D49)</f>
        <v>0</v>
      </c>
      <c r="E44" s="26">
        <f t="shared" si="12"/>
        <v>0</v>
      </c>
      <c r="F44" s="26">
        <f t="shared" si="12"/>
        <v>0</v>
      </c>
      <c r="G44" s="26">
        <f t="shared" si="12"/>
        <v>0</v>
      </c>
      <c r="H44" s="26">
        <f t="shared" si="12"/>
        <v>278000</v>
      </c>
      <c r="I44" s="26">
        <f t="shared" si="12"/>
        <v>0</v>
      </c>
      <c r="J44" s="26">
        <f t="shared" si="12"/>
        <v>0</v>
      </c>
      <c r="K44" s="26">
        <f t="shared" si="12"/>
        <v>0</v>
      </c>
      <c r="L44" s="26">
        <f t="shared" si="12"/>
        <v>0</v>
      </c>
      <c r="M44" s="26">
        <f t="shared" si="12"/>
        <v>0</v>
      </c>
      <c r="N44" s="26">
        <f t="shared" si="12"/>
        <v>0</v>
      </c>
      <c r="O44" s="26">
        <f t="shared" si="12"/>
        <v>0</v>
      </c>
      <c r="P44" s="26">
        <f t="shared" si="12"/>
        <v>123724</v>
      </c>
      <c r="Q44" s="386">
        <f>SUM(Q45:Q49)</f>
        <v>0</v>
      </c>
      <c r="R44" s="26">
        <f>SUM(R45:R49)</f>
        <v>1184480</v>
      </c>
      <c r="S44" s="26">
        <f>SUM(S45:S49)</f>
        <v>0</v>
      </c>
      <c r="T44" s="358">
        <f>C44/'[4]1c'!C44*100</f>
        <v>1282.050370178785</v>
      </c>
    </row>
    <row r="45" spans="1:20" ht="26.25">
      <c r="A45" s="1">
        <v>39</v>
      </c>
      <c r="B45" s="4" t="s">
        <v>77</v>
      </c>
      <c r="C45" s="36">
        <f t="shared" si="0"/>
        <v>0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379"/>
      <c r="R45" s="380"/>
      <c r="S45" s="381"/>
      <c r="T45" s="358" t="e">
        <f>C45/'[4]1c'!C45*100</f>
        <v>#DIV/0!</v>
      </c>
    </row>
    <row r="46" spans="1:20" ht="26.25">
      <c r="A46" s="1">
        <v>40</v>
      </c>
      <c r="B46" s="4" t="s">
        <v>78</v>
      </c>
      <c r="C46" s="36">
        <f t="shared" si="0"/>
        <v>123724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>
        <v>123724</v>
      </c>
      <c r="Q46" s="379"/>
      <c r="R46" s="380"/>
      <c r="S46" s="381"/>
      <c r="T46" s="358">
        <f>C46/'[4]1c'!C46*100</f>
        <v>100</v>
      </c>
    </row>
    <row r="47" spans="1:20" ht="12.75">
      <c r="A47" s="1">
        <v>41</v>
      </c>
      <c r="B47" s="4" t="s">
        <v>79</v>
      </c>
      <c r="C47" s="36">
        <f t="shared" si="0"/>
        <v>1462480</v>
      </c>
      <c r="D47" s="20"/>
      <c r="E47" s="20"/>
      <c r="F47" s="20"/>
      <c r="G47" s="20"/>
      <c r="H47" s="20">
        <v>278000</v>
      </c>
      <c r="I47" s="20"/>
      <c r="J47" s="20"/>
      <c r="K47" s="20"/>
      <c r="L47" s="20"/>
      <c r="M47" s="20"/>
      <c r="N47" s="20"/>
      <c r="O47" s="20"/>
      <c r="P47" s="20"/>
      <c r="Q47" s="379"/>
      <c r="R47" s="388">
        <v>1184480</v>
      </c>
      <c r="S47" s="381"/>
      <c r="T47" s="358" t="e">
        <f>C47/'[4]1c'!C47*100</f>
        <v>#DIV/0!</v>
      </c>
    </row>
    <row r="48" spans="1:20" ht="26.25">
      <c r="A48" s="1">
        <v>42</v>
      </c>
      <c r="B48" s="4" t="s">
        <v>80</v>
      </c>
      <c r="C48" s="36">
        <f t="shared" si="0"/>
        <v>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79"/>
      <c r="R48" s="380"/>
      <c r="S48" s="381"/>
      <c r="T48" s="358" t="e">
        <f>C48/'[4]1c'!C48*100</f>
        <v>#DIV/0!</v>
      </c>
    </row>
    <row r="49" spans="1:20" ht="12.75">
      <c r="A49" s="1">
        <v>43</v>
      </c>
      <c r="B49" s="4" t="s">
        <v>81</v>
      </c>
      <c r="C49" s="36">
        <f t="shared" si="0"/>
        <v>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379"/>
      <c r="R49" s="380"/>
      <c r="S49" s="381"/>
      <c r="T49" s="358" t="e">
        <f>C49/'[4]1c'!C49*100</f>
        <v>#DIV/0!</v>
      </c>
    </row>
    <row r="50" spans="1:20" ht="12.75">
      <c r="A50" s="1">
        <v>44</v>
      </c>
      <c r="B50" s="4" t="s">
        <v>82</v>
      </c>
      <c r="C50" s="36">
        <f t="shared" si="0"/>
        <v>701269</v>
      </c>
      <c r="D50" s="20"/>
      <c r="E50" s="20"/>
      <c r="F50" s="20"/>
      <c r="G50" s="20"/>
      <c r="H50" s="20"/>
      <c r="I50" s="20"/>
      <c r="J50" s="20"/>
      <c r="K50" s="20"/>
      <c r="L50" s="20"/>
      <c r="M50" s="20">
        <v>701269</v>
      </c>
      <c r="N50" s="20"/>
      <c r="O50" s="20"/>
      <c r="P50" s="20"/>
      <c r="Q50" s="379"/>
      <c r="R50" s="380"/>
      <c r="S50" s="381"/>
      <c r="T50" s="358">
        <f>C50/'[4]1c'!C50*100</f>
        <v>120.90844827586207</v>
      </c>
    </row>
    <row r="51" spans="1:20" ht="12.75">
      <c r="A51" s="1">
        <v>45</v>
      </c>
      <c r="B51" s="4" t="s">
        <v>83</v>
      </c>
      <c r="C51" s="36">
        <f t="shared" si="0"/>
        <v>5574582</v>
      </c>
      <c r="D51" s="20"/>
      <c r="E51" s="20"/>
      <c r="F51" s="20"/>
      <c r="G51" s="20"/>
      <c r="H51" s="20">
        <v>5574582</v>
      </c>
      <c r="I51" s="20"/>
      <c r="J51" s="20"/>
      <c r="K51" s="20"/>
      <c r="L51" s="20"/>
      <c r="M51" s="20"/>
      <c r="N51" s="20"/>
      <c r="O51" s="20"/>
      <c r="P51" s="20"/>
      <c r="Q51" s="379"/>
      <c r="R51" s="380"/>
      <c r="S51" s="381"/>
      <c r="T51" s="358">
        <f>C51/'[4]1c'!C51*100</f>
        <v>100.00290613193839</v>
      </c>
    </row>
    <row r="52" spans="1:20" ht="12.75">
      <c r="A52" s="1">
        <v>46</v>
      </c>
      <c r="B52" s="4" t="s">
        <v>84</v>
      </c>
      <c r="C52" s="36">
        <f t="shared" si="0"/>
        <v>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379"/>
      <c r="R52" s="380"/>
      <c r="S52" s="381"/>
      <c r="T52" s="358" t="e">
        <f>C52/'[4]1c'!C52*100</f>
        <v>#DIV/0!</v>
      </c>
    </row>
    <row r="53" spans="1:20" ht="26.25">
      <c r="A53" s="1">
        <v>47</v>
      </c>
      <c r="B53" s="4" t="s">
        <v>85</v>
      </c>
      <c r="C53" s="36">
        <f t="shared" si="0"/>
        <v>5413</v>
      </c>
      <c r="D53" s="20"/>
      <c r="E53" s="20">
        <v>3533</v>
      </c>
      <c r="F53" s="20"/>
      <c r="G53" s="20"/>
      <c r="H53" s="20"/>
      <c r="I53" s="20"/>
      <c r="J53" s="20">
        <v>53</v>
      </c>
      <c r="K53" s="20"/>
      <c r="L53" s="20"/>
      <c r="M53" s="20"/>
      <c r="N53" s="20"/>
      <c r="O53" s="20"/>
      <c r="P53" s="20"/>
      <c r="Q53" s="379"/>
      <c r="R53" s="380"/>
      <c r="S53" s="381">
        <v>1827</v>
      </c>
      <c r="T53" s="358" t="e">
        <f>C53/'[4]1c'!C53*100</f>
        <v>#DIV/0!</v>
      </c>
    </row>
    <row r="54" spans="1:20" ht="12.75">
      <c r="A54" s="1">
        <v>48</v>
      </c>
      <c r="B54" s="4" t="s">
        <v>86</v>
      </c>
      <c r="C54" s="36">
        <f t="shared" si="0"/>
        <v>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379"/>
      <c r="R54" s="380"/>
      <c r="S54" s="381"/>
      <c r="T54" s="358" t="e">
        <f>C54/'[4]1c'!C54*100</f>
        <v>#DIV/0!</v>
      </c>
    </row>
    <row r="55" spans="1:20" ht="26.25">
      <c r="A55" s="1">
        <v>49</v>
      </c>
      <c r="B55" s="4" t="s">
        <v>87</v>
      </c>
      <c r="C55" s="36">
        <f t="shared" si="0"/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379"/>
      <c r="R55" s="380"/>
      <c r="S55" s="381"/>
      <c r="T55" s="358" t="e">
        <f>C55/'[4]1c'!C55*100</f>
        <v>#DIV/0!</v>
      </c>
    </row>
    <row r="56" spans="1:20" ht="12.75">
      <c r="A56" s="1">
        <v>50</v>
      </c>
      <c r="B56" s="4" t="s">
        <v>88</v>
      </c>
      <c r="C56" s="36">
        <f t="shared" si="0"/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379"/>
      <c r="R56" s="380"/>
      <c r="S56" s="381"/>
      <c r="T56" s="358" t="e">
        <f>C56/'[4]1c'!C56*100</f>
        <v>#DIV/0!</v>
      </c>
    </row>
    <row r="57" spans="1:20" ht="12.75">
      <c r="A57" s="1">
        <v>51</v>
      </c>
      <c r="B57" s="4" t="s">
        <v>89</v>
      </c>
      <c r="C57" s="36">
        <f t="shared" si="0"/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379"/>
      <c r="R57" s="380"/>
      <c r="S57" s="381"/>
      <c r="T57" s="358" t="e">
        <f>C57/'[4]1c'!C57*100</f>
        <v>#DIV/0!</v>
      </c>
    </row>
    <row r="58" spans="1:20" ht="12.75">
      <c r="A58" s="1">
        <v>52</v>
      </c>
      <c r="B58" s="4" t="s">
        <v>700</v>
      </c>
      <c r="C58" s="36">
        <f t="shared" si="0"/>
        <v>79562</v>
      </c>
      <c r="D58" s="20"/>
      <c r="E58" s="20">
        <v>4258</v>
      </c>
      <c r="F58" s="20"/>
      <c r="G58" s="20"/>
      <c r="H58" s="20">
        <v>2583</v>
      </c>
      <c r="I58" s="20">
        <v>72705</v>
      </c>
      <c r="J58" s="20"/>
      <c r="K58" s="20"/>
      <c r="L58" s="20"/>
      <c r="M58" s="20">
        <v>14</v>
      </c>
      <c r="N58" s="20"/>
      <c r="O58" s="20">
        <v>2</v>
      </c>
      <c r="P58" s="20"/>
      <c r="Q58" s="379"/>
      <c r="R58" s="380"/>
      <c r="S58" s="381"/>
      <c r="T58" s="358">
        <f>C58/'[4]1c'!C58*100</f>
        <v>109.4312633243931</v>
      </c>
    </row>
    <row r="59" spans="1:20" ht="12.75">
      <c r="A59" s="1">
        <v>53</v>
      </c>
      <c r="B59" s="5" t="s">
        <v>90</v>
      </c>
      <c r="C59" s="36">
        <f t="shared" si="0"/>
        <v>9665386</v>
      </c>
      <c r="D59" s="23">
        <f aca="true" t="shared" si="13" ref="D59:P59">D37+D41+D44+D50+D51+D52+D53+D54+D55+D56+D57+D58</f>
        <v>0</v>
      </c>
      <c r="E59" s="23">
        <f t="shared" si="13"/>
        <v>7791</v>
      </c>
      <c r="F59" s="23">
        <f t="shared" si="13"/>
        <v>0</v>
      </c>
      <c r="G59" s="23">
        <f t="shared" si="13"/>
        <v>0</v>
      </c>
      <c r="H59" s="23">
        <f t="shared" si="13"/>
        <v>5978101</v>
      </c>
      <c r="I59" s="23">
        <f t="shared" si="13"/>
        <v>72705</v>
      </c>
      <c r="J59" s="23">
        <f t="shared" si="13"/>
        <v>53</v>
      </c>
      <c r="K59" s="23">
        <f t="shared" si="13"/>
        <v>70750</v>
      </c>
      <c r="L59" s="23">
        <f t="shared" si="13"/>
        <v>1436670</v>
      </c>
      <c r="M59" s="23">
        <f t="shared" si="13"/>
        <v>701283</v>
      </c>
      <c r="N59" s="23">
        <f t="shared" si="13"/>
        <v>88000</v>
      </c>
      <c r="O59" s="23">
        <f t="shared" si="13"/>
        <v>2</v>
      </c>
      <c r="P59" s="23">
        <f t="shared" si="13"/>
        <v>123724</v>
      </c>
      <c r="Q59" s="383">
        <f>Q37+S41+Q44+Q50+Q51+Q52+Q53+Q54+Q55+Q56+Q57+Q58</f>
        <v>0</v>
      </c>
      <c r="R59" s="23">
        <f>R37+R41+R44+R50+R51+R52+R53+R54+R55+R56+R57+R58</f>
        <v>1184480</v>
      </c>
      <c r="S59" s="23">
        <f>S37+S41+S44+S50+S51+S52+S53+S54+S55+S56+S57+S58</f>
        <v>1827</v>
      </c>
      <c r="T59" s="358">
        <f>C59/'[4]1c'!C59*100</f>
        <v>115.83648640081228</v>
      </c>
    </row>
    <row r="60" spans="1:20" ht="12.75">
      <c r="A60" s="1">
        <v>54</v>
      </c>
      <c r="B60" s="4" t="s">
        <v>91</v>
      </c>
      <c r="C60" s="36">
        <f t="shared" si="0"/>
        <v>20646600</v>
      </c>
      <c r="D60" s="20"/>
      <c r="E60" s="20"/>
      <c r="F60" s="20"/>
      <c r="G60" s="20"/>
      <c r="H60" s="20">
        <v>20646600</v>
      </c>
      <c r="I60" s="20"/>
      <c r="J60" s="20"/>
      <c r="K60" s="20"/>
      <c r="L60" s="20"/>
      <c r="M60" s="20"/>
      <c r="N60" s="20"/>
      <c r="O60" s="20"/>
      <c r="P60" s="20"/>
      <c r="Q60" s="379"/>
      <c r="R60" s="380"/>
      <c r="S60" s="381"/>
      <c r="T60" s="358">
        <f>C60/'[4]1c'!C60*100</f>
        <v>100.00290613193839</v>
      </c>
    </row>
    <row r="61" spans="1:20" ht="12.75">
      <c r="A61" s="1">
        <v>55</v>
      </c>
      <c r="B61" s="5" t="s">
        <v>92</v>
      </c>
      <c r="C61" s="36">
        <f t="shared" si="0"/>
        <v>20646600</v>
      </c>
      <c r="D61" s="23">
        <f aca="true" t="shared" si="14" ref="D61:P61">D60</f>
        <v>0</v>
      </c>
      <c r="E61" s="23"/>
      <c r="F61" s="23">
        <f t="shared" si="14"/>
        <v>0</v>
      </c>
      <c r="G61" s="23">
        <f t="shared" si="14"/>
        <v>0</v>
      </c>
      <c r="H61" s="23">
        <f t="shared" si="14"/>
        <v>20646600</v>
      </c>
      <c r="I61" s="23">
        <f t="shared" si="14"/>
        <v>0</v>
      </c>
      <c r="J61" s="23">
        <f t="shared" si="14"/>
        <v>0</v>
      </c>
      <c r="K61" s="23">
        <f t="shared" si="14"/>
        <v>0</v>
      </c>
      <c r="L61" s="23">
        <f t="shared" si="14"/>
        <v>0</v>
      </c>
      <c r="M61" s="23">
        <f t="shared" si="14"/>
        <v>0</v>
      </c>
      <c r="N61" s="23">
        <f t="shared" si="14"/>
        <v>0</v>
      </c>
      <c r="O61" s="23">
        <f t="shared" si="14"/>
        <v>0</v>
      </c>
      <c r="P61" s="23">
        <f t="shared" si="14"/>
        <v>0</v>
      </c>
      <c r="Q61" s="383">
        <f>Q60</f>
        <v>0</v>
      </c>
      <c r="R61" s="23">
        <f>R60</f>
        <v>0</v>
      </c>
      <c r="S61" s="23">
        <f>S60</f>
        <v>0</v>
      </c>
      <c r="T61" s="358">
        <f>C61/'[4]1c'!C61*100</f>
        <v>100.00290613193839</v>
      </c>
    </row>
    <row r="62" spans="1:20" ht="12.75">
      <c r="A62" s="1"/>
      <c r="B62" s="5" t="s">
        <v>138</v>
      </c>
      <c r="C62" s="36">
        <f t="shared" si="0"/>
        <v>640000</v>
      </c>
      <c r="D62" s="23"/>
      <c r="E62" s="23">
        <v>640000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383"/>
      <c r="R62" s="23"/>
      <c r="S62" s="23"/>
      <c r="T62" s="358" t="e">
        <f>C62/'[4]1c'!C62*100</f>
        <v>#DIV/0!</v>
      </c>
    </row>
    <row r="63" spans="1:20" ht="26.25">
      <c r="A63" s="1">
        <v>56</v>
      </c>
      <c r="B63" s="4" t="s">
        <v>93</v>
      </c>
      <c r="C63" s="36">
        <f t="shared" si="0"/>
        <v>0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379"/>
      <c r="R63" s="380"/>
      <c r="S63" s="381"/>
      <c r="T63" s="358" t="e">
        <f>C63/'[4]1c'!C63*100</f>
        <v>#DIV/0!</v>
      </c>
    </row>
    <row r="64" spans="1:20" ht="12.75">
      <c r="A64" s="1">
        <v>57</v>
      </c>
      <c r="B64" s="4" t="s">
        <v>94</v>
      </c>
      <c r="C64" s="36">
        <f t="shared" si="0"/>
        <v>36063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>
        <v>36063</v>
      </c>
      <c r="P64" s="20"/>
      <c r="Q64" s="379"/>
      <c r="R64" s="380"/>
      <c r="S64" s="381"/>
      <c r="T64" s="358">
        <f>C64/'[4]1c'!C64*100</f>
        <v>36.063</v>
      </c>
    </row>
    <row r="65" spans="1:20" ht="12.75">
      <c r="A65" s="1">
        <v>58</v>
      </c>
      <c r="B65" s="4" t="s">
        <v>95</v>
      </c>
      <c r="C65" s="36">
        <f t="shared" si="0"/>
        <v>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385"/>
      <c r="R65" s="380"/>
      <c r="S65" s="381"/>
      <c r="T65" s="358" t="e">
        <f>C65/'[4]1c'!C65*100</f>
        <v>#DIV/0!</v>
      </c>
    </row>
    <row r="66" spans="1:20" ht="12.75">
      <c r="A66" s="1">
        <v>59</v>
      </c>
      <c r="B66" s="5" t="s">
        <v>96</v>
      </c>
      <c r="C66" s="36">
        <f t="shared" si="0"/>
        <v>36063</v>
      </c>
      <c r="D66" s="27">
        <f aca="true" t="shared" si="15" ref="D66:P66">SUM(D63:D65)</f>
        <v>0</v>
      </c>
      <c r="E66" s="27">
        <f t="shared" si="15"/>
        <v>0</v>
      </c>
      <c r="F66" s="27">
        <f t="shared" si="15"/>
        <v>0</v>
      </c>
      <c r="G66" s="27">
        <f t="shared" si="15"/>
        <v>0</v>
      </c>
      <c r="H66" s="27">
        <f t="shared" si="15"/>
        <v>0</v>
      </c>
      <c r="I66" s="27">
        <f t="shared" si="15"/>
        <v>0</v>
      </c>
      <c r="J66" s="27">
        <f t="shared" si="15"/>
        <v>0</v>
      </c>
      <c r="K66" s="27">
        <f t="shared" si="15"/>
        <v>0</v>
      </c>
      <c r="L66" s="27">
        <f t="shared" si="15"/>
        <v>0</v>
      </c>
      <c r="M66" s="27">
        <f t="shared" si="15"/>
        <v>0</v>
      </c>
      <c r="N66" s="27">
        <f t="shared" si="15"/>
        <v>0</v>
      </c>
      <c r="O66" s="27">
        <f t="shared" si="15"/>
        <v>36063</v>
      </c>
      <c r="P66" s="27">
        <f t="shared" si="15"/>
        <v>0</v>
      </c>
      <c r="Q66" s="389">
        <f>SUM(Q63:Q65)</f>
        <v>0</v>
      </c>
      <c r="R66" s="27">
        <f>SUM(R63:R65)</f>
        <v>0</v>
      </c>
      <c r="S66" s="27">
        <f>SUM(S63:S65)</f>
        <v>0</v>
      </c>
      <c r="T66" s="358">
        <f>C66/'[4]1c'!C66*100</f>
        <v>36.063</v>
      </c>
    </row>
    <row r="67" spans="1:20" ht="12.75">
      <c r="A67" s="1">
        <v>60</v>
      </c>
      <c r="B67" s="7" t="s">
        <v>97</v>
      </c>
      <c r="C67" s="36">
        <f t="shared" si="0"/>
        <v>86871871</v>
      </c>
      <c r="D67" s="28">
        <f>D18+D24+D36+D59+D61+D62+D66</f>
        <v>24100031</v>
      </c>
      <c r="E67" s="28">
        <f aca="true" t="shared" si="16" ref="E67:P67">E18+E24+E36+E59+E61+E62+E66</f>
        <v>647791</v>
      </c>
      <c r="F67" s="28">
        <f t="shared" si="16"/>
        <v>12728997</v>
      </c>
      <c r="G67" s="28">
        <f t="shared" si="16"/>
        <v>0</v>
      </c>
      <c r="H67" s="28">
        <f t="shared" si="16"/>
        <v>26624701</v>
      </c>
      <c r="I67" s="28">
        <f t="shared" si="16"/>
        <v>72705</v>
      </c>
      <c r="J67" s="28">
        <f t="shared" si="16"/>
        <v>3498509</v>
      </c>
      <c r="K67" s="28">
        <f t="shared" si="16"/>
        <v>70750</v>
      </c>
      <c r="L67" s="28">
        <f t="shared" si="16"/>
        <v>1436670</v>
      </c>
      <c r="M67" s="28">
        <f t="shared" si="16"/>
        <v>701283</v>
      </c>
      <c r="N67" s="28">
        <f t="shared" si="16"/>
        <v>88000</v>
      </c>
      <c r="O67" s="28">
        <f t="shared" si="16"/>
        <v>36065</v>
      </c>
      <c r="P67" s="28">
        <f t="shared" si="16"/>
        <v>123724</v>
      </c>
      <c r="Q67" s="390">
        <f>Q18+Q24+Q36+Q59+Q61+Q62+Q66</f>
        <v>15556338</v>
      </c>
      <c r="R67" s="28">
        <f>R18+R24+R36+R59+R61+R62+R66</f>
        <v>1184480</v>
      </c>
      <c r="S67" s="28">
        <f>S18+S24+S36+S59+S61+S62+S66</f>
        <v>1827</v>
      </c>
      <c r="T67" s="358">
        <f>C67/'[4]1c'!C67*100</f>
        <v>103.06906659248986</v>
      </c>
    </row>
    <row r="68" spans="1:20" ht="26.25">
      <c r="A68" s="1">
        <v>61</v>
      </c>
      <c r="B68" s="4" t="s">
        <v>98</v>
      </c>
      <c r="C68" s="36">
        <f t="shared" si="0"/>
        <v>31156082</v>
      </c>
      <c r="D68" s="51">
        <v>31156082</v>
      </c>
      <c r="E68" s="5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379"/>
      <c r="R68" s="380"/>
      <c r="S68" s="381"/>
      <c r="T68" s="358">
        <f>C68/'[4]1c'!C68*100</f>
        <v>100</v>
      </c>
    </row>
    <row r="69" spans="1:20" ht="12.75">
      <c r="A69" s="1">
        <v>62</v>
      </c>
      <c r="B69" s="4" t="s">
        <v>99</v>
      </c>
      <c r="C69" s="36">
        <f t="shared" si="0"/>
        <v>2279600</v>
      </c>
      <c r="D69" s="20">
        <v>2279600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379"/>
      <c r="R69" s="380"/>
      <c r="S69" s="381"/>
      <c r="T69" s="358">
        <f>C69/'[4]1c'!C69*100</f>
        <v>100</v>
      </c>
    </row>
    <row r="70" spans="1:20" ht="12.75">
      <c r="A70" s="1">
        <v>63</v>
      </c>
      <c r="B70" s="4" t="s">
        <v>105</v>
      </c>
      <c r="C70" s="36">
        <f t="shared" si="0"/>
        <v>0</v>
      </c>
      <c r="D70" s="20">
        <v>0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379"/>
      <c r="R70" s="380"/>
      <c r="S70" s="381"/>
      <c r="T70" s="358" t="e">
        <f>C70/'[4]1c'!C70*100</f>
        <v>#DIV/0!</v>
      </c>
    </row>
    <row r="71" spans="1:20" ht="12.75">
      <c r="A71" s="1">
        <v>64</v>
      </c>
      <c r="B71" s="4" t="s">
        <v>100</v>
      </c>
      <c r="C71" s="36">
        <f>SUM(D71:S71)</f>
        <v>33435682</v>
      </c>
      <c r="D71" s="24">
        <f aca="true" t="shared" si="17" ref="D71:P71">SUM(D68:D70)</f>
        <v>33435682</v>
      </c>
      <c r="E71" s="24">
        <f t="shared" si="17"/>
        <v>0</v>
      </c>
      <c r="F71" s="24">
        <f t="shared" si="17"/>
        <v>0</v>
      </c>
      <c r="G71" s="24">
        <f t="shared" si="17"/>
        <v>0</v>
      </c>
      <c r="H71" s="24">
        <f t="shared" si="17"/>
        <v>0</v>
      </c>
      <c r="I71" s="24">
        <f t="shared" si="17"/>
        <v>0</v>
      </c>
      <c r="J71" s="24">
        <f t="shared" si="17"/>
        <v>0</v>
      </c>
      <c r="K71" s="24">
        <f t="shared" si="17"/>
        <v>0</v>
      </c>
      <c r="L71" s="24">
        <f t="shared" si="17"/>
        <v>0</v>
      </c>
      <c r="M71" s="24">
        <f t="shared" si="17"/>
        <v>0</v>
      </c>
      <c r="N71" s="24">
        <f t="shared" si="17"/>
        <v>0</v>
      </c>
      <c r="O71" s="24">
        <f t="shared" si="17"/>
        <v>0</v>
      </c>
      <c r="P71" s="24">
        <f t="shared" si="17"/>
        <v>0</v>
      </c>
      <c r="Q71" s="384">
        <f>SUM(Q68:Q70)</f>
        <v>0</v>
      </c>
      <c r="R71" s="24">
        <f>SUM(R68:R70)</f>
        <v>0</v>
      </c>
      <c r="S71" s="24">
        <f>SUM(S68:S70)</f>
        <v>0</v>
      </c>
      <c r="T71" s="358">
        <f>C71/'[4]1c'!C71*100</f>
        <v>100</v>
      </c>
    </row>
    <row r="72" spans="1:20" ht="13.5" thickBot="1">
      <c r="A72" s="1">
        <v>65</v>
      </c>
      <c r="B72" s="8" t="s">
        <v>101</v>
      </c>
      <c r="C72" s="36">
        <f>SUM(D72:S72)</f>
        <v>33435682</v>
      </c>
      <c r="D72" s="29">
        <f aca="true" t="shared" si="18" ref="D72:P72">D71</f>
        <v>33435682</v>
      </c>
      <c r="E72" s="29">
        <f t="shared" si="18"/>
        <v>0</v>
      </c>
      <c r="F72" s="29">
        <f t="shared" si="18"/>
        <v>0</v>
      </c>
      <c r="G72" s="29">
        <f t="shared" si="18"/>
        <v>0</v>
      </c>
      <c r="H72" s="29">
        <f t="shared" si="18"/>
        <v>0</v>
      </c>
      <c r="I72" s="29">
        <f t="shared" si="18"/>
        <v>0</v>
      </c>
      <c r="J72" s="29">
        <f t="shared" si="18"/>
        <v>0</v>
      </c>
      <c r="K72" s="29">
        <f t="shared" si="18"/>
        <v>0</v>
      </c>
      <c r="L72" s="29">
        <f t="shared" si="18"/>
        <v>0</v>
      </c>
      <c r="M72" s="29">
        <f t="shared" si="18"/>
        <v>0</v>
      </c>
      <c r="N72" s="29">
        <f t="shared" si="18"/>
        <v>0</v>
      </c>
      <c r="O72" s="29">
        <f t="shared" si="18"/>
        <v>0</v>
      </c>
      <c r="P72" s="29">
        <f t="shared" si="18"/>
        <v>0</v>
      </c>
      <c r="Q72" s="391">
        <f>Q71</f>
        <v>0</v>
      </c>
      <c r="R72" s="29">
        <f>R71</f>
        <v>0</v>
      </c>
      <c r="S72" s="29">
        <f>S71</f>
        <v>0</v>
      </c>
      <c r="T72" s="358">
        <f>C72/'[4]1c'!C72*100</f>
        <v>100</v>
      </c>
    </row>
    <row r="73" spans="1:20" ht="14.25" thickBot="1" thickTop="1">
      <c r="A73" s="1">
        <v>66</v>
      </c>
      <c r="B73" s="9" t="s">
        <v>40</v>
      </c>
      <c r="C73" s="36">
        <f>SUM(D73:S73)</f>
        <v>120307553</v>
      </c>
      <c r="D73" s="96">
        <f aca="true" t="shared" si="19" ref="D73:P73">D67+D72</f>
        <v>57535713</v>
      </c>
      <c r="E73" s="96">
        <f t="shared" si="19"/>
        <v>647791</v>
      </c>
      <c r="F73" s="96">
        <f t="shared" si="19"/>
        <v>12728997</v>
      </c>
      <c r="G73" s="96">
        <f t="shared" si="19"/>
        <v>0</v>
      </c>
      <c r="H73" s="96">
        <f t="shared" si="19"/>
        <v>26624701</v>
      </c>
      <c r="I73" s="96">
        <f t="shared" si="19"/>
        <v>72705</v>
      </c>
      <c r="J73" s="96">
        <f t="shared" si="19"/>
        <v>3498509</v>
      </c>
      <c r="K73" s="96">
        <f t="shared" si="19"/>
        <v>70750</v>
      </c>
      <c r="L73" s="96">
        <f t="shared" si="19"/>
        <v>1436670</v>
      </c>
      <c r="M73" s="96">
        <f t="shared" si="19"/>
        <v>701283</v>
      </c>
      <c r="N73" s="96">
        <f t="shared" si="19"/>
        <v>88000</v>
      </c>
      <c r="O73" s="96">
        <f t="shared" si="19"/>
        <v>36065</v>
      </c>
      <c r="P73" s="96">
        <f t="shared" si="19"/>
        <v>123724</v>
      </c>
      <c r="Q73" s="392">
        <f>Q67+Q72</f>
        <v>15556338</v>
      </c>
      <c r="R73" s="393">
        <f>R67+R72</f>
        <v>1184480</v>
      </c>
      <c r="S73" s="393">
        <f>S67+S72</f>
        <v>1827</v>
      </c>
      <c r="T73" s="358">
        <f>C73/'[4]1c'!C73*100</f>
        <v>102.1973740287686</v>
      </c>
    </row>
    <row r="74" ht="13.5" thickTop="1"/>
    <row r="75" ht="12.75">
      <c r="C75" s="58">
        <f>C67+C71</f>
        <v>120307553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58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pane ySplit="5" topLeftCell="A6" activePane="bottomLeft" state="frozen"/>
      <selection pane="topLeft" activeCell="G1" sqref="G1"/>
      <selection pane="bottomLeft" activeCell="C2" sqref="C2"/>
    </sheetView>
  </sheetViews>
  <sheetFormatPr defaultColWidth="9.00390625" defaultRowHeight="12.75"/>
  <cols>
    <col min="1" max="1" width="6.50390625" style="18" customWidth="1"/>
    <col min="2" max="2" width="36.125" style="18" customWidth="1"/>
    <col min="3" max="3" width="12.125" style="18" customWidth="1"/>
    <col min="4" max="4" width="10.875" style="18" customWidth="1"/>
    <col min="5" max="9" width="8.625" style="18" customWidth="1"/>
    <col min="10" max="10" width="10.00390625" style="18" customWidth="1"/>
    <col min="11" max="18" width="8.625" style="18" customWidth="1"/>
    <col min="19" max="20" width="7.875" style="18" customWidth="1"/>
    <col min="21" max="24" width="8.625" style="18" customWidth="1"/>
    <col min="25" max="25" width="6.00390625" style="0" customWidth="1"/>
  </cols>
  <sheetData>
    <row r="1" spans="2:4" ht="12.75">
      <c r="B1" s="97" t="s">
        <v>109</v>
      </c>
      <c r="D1" s="17"/>
    </row>
    <row r="2" spans="2:4" ht="18">
      <c r="B2" s="68" t="s">
        <v>693</v>
      </c>
      <c r="C2" s="211" t="s">
        <v>1240</v>
      </c>
      <c r="D2" s="33"/>
    </row>
    <row r="3" spans="2:3" ht="12.75">
      <c r="B3" s="37" t="s">
        <v>103</v>
      </c>
      <c r="C3" s="18" t="s">
        <v>104</v>
      </c>
    </row>
    <row r="4" spans="1:24" s="92" customFormat="1" ht="12.75">
      <c r="A4" s="38"/>
      <c r="B4" s="3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4" ht="36" thickBot="1">
      <c r="A5" s="98" t="s">
        <v>0</v>
      </c>
      <c r="B5" s="99" t="s">
        <v>1</v>
      </c>
      <c r="C5" s="34" t="s">
        <v>248</v>
      </c>
      <c r="D5" s="79" t="s">
        <v>110</v>
      </c>
      <c r="E5" s="79" t="s">
        <v>269</v>
      </c>
      <c r="F5" s="79" t="s">
        <v>112</v>
      </c>
      <c r="G5" s="79" t="s">
        <v>121</v>
      </c>
      <c r="H5" s="79" t="s">
        <v>114</v>
      </c>
      <c r="I5" s="79" t="s">
        <v>122</v>
      </c>
      <c r="J5" s="79" t="s">
        <v>113</v>
      </c>
      <c r="K5" s="79" t="s">
        <v>131</v>
      </c>
      <c r="L5" s="79" t="s">
        <v>128</v>
      </c>
      <c r="M5" s="79" t="s">
        <v>135</v>
      </c>
      <c r="N5" s="79" t="s">
        <v>116</v>
      </c>
      <c r="O5" s="79" t="s">
        <v>327</v>
      </c>
      <c r="P5" s="64" t="s">
        <v>697</v>
      </c>
      <c r="Q5" s="79" t="s">
        <v>117</v>
      </c>
      <c r="R5" s="79" t="s">
        <v>118</v>
      </c>
      <c r="S5" s="79" t="s">
        <v>685</v>
      </c>
      <c r="T5" s="79" t="s">
        <v>132</v>
      </c>
      <c r="U5" s="79" t="s">
        <v>142</v>
      </c>
      <c r="V5" s="79" t="s">
        <v>123</v>
      </c>
      <c r="W5" s="79" t="s">
        <v>137</v>
      </c>
      <c r="X5" s="80" t="s">
        <v>133</v>
      </c>
    </row>
    <row r="6" spans="1:25" ht="12.75">
      <c r="A6" s="42">
        <v>1</v>
      </c>
      <c r="B6" s="43" t="s">
        <v>2</v>
      </c>
      <c r="C6" s="35">
        <f aca="true" t="shared" si="0" ref="C6:C48">SUM(D6:X6)</f>
        <v>14842630</v>
      </c>
      <c r="D6" s="44">
        <v>6872968</v>
      </c>
      <c r="E6" s="45"/>
      <c r="F6" s="45"/>
      <c r="G6" s="45"/>
      <c r="H6" s="45"/>
      <c r="I6" s="45">
        <v>2568052</v>
      </c>
      <c r="J6" s="45"/>
      <c r="K6" s="45">
        <v>3999610</v>
      </c>
      <c r="L6" s="45"/>
      <c r="M6" s="45">
        <v>916000</v>
      </c>
      <c r="N6" s="45">
        <v>486000</v>
      </c>
      <c r="O6" s="45"/>
      <c r="P6" s="45"/>
      <c r="Q6" s="45"/>
      <c r="R6" s="45"/>
      <c r="S6" s="45"/>
      <c r="T6" s="45"/>
      <c r="U6" s="45"/>
      <c r="V6" s="45"/>
      <c r="W6" s="45"/>
      <c r="X6" s="45"/>
      <c r="Y6" s="358">
        <f>C6/'[4]2e'!C6*100</f>
        <v>86.21403605071438</v>
      </c>
    </row>
    <row r="7" spans="1:25" ht="24">
      <c r="A7" s="42">
        <v>2</v>
      </c>
      <c r="B7" s="43" t="s">
        <v>3</v>
      </c>
      <c r="C7" s="36">
        <f t="shared" si="0"/>
        <v>2475983</v>
      </c>
      <c r="D7" s="44">
        <v>1366670</v>
      </c>
      <c r="E7" s="45"/>
      <c r="F7" s="45"/>
      <c r="G7" s="45"/>
      <c r="H7" s="45"/>
      <c r="I7" s="45">
        <v>478731</v>
      </c>
      <c r="J7" s="45"/>
      <c r="K7" s="45">
        <v>377883</v>
      </c>
      <c r="L7" s="45"/>
      <c r="M7" s="45">
        <v>171777</v>
      </c>
      <c r="N7" s="45">
        <v>80922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358">
        <f>C7/'[4]2e'!C7*100</f>
        <v>83.31234807841913</v>
      </c>
    </row>
    <row r="8" spans="1:25" ht="12.75">
      <c r="A8" s="42">
        <v>3</v>
      </c>
      <c r="B8" s="46" t="s">
        <v>4</v>
      </c>
      <c r="C8" s="36">
        <f t="shared" si="0"/>
        <v>23979721</v>
      </c>
      <c r="D8" s="47">
        <v>5317656</v>
      </c>
      <c r="E8" s="48"/>
      <c r="F8" s="48">
        <v>105500</v>
      </c>
      <c r="G8" s="48">
        <v>1569721</v>
      </c>
      <c r="H8" s="48">
        <v>6238302</v>
      </c>
      <c r="I8" s="48">
        <v>622470</v>
      </c>
      <c r="J8" s="45">
        <v>3188067</v>
      </c>
      <c r="K8" s="48">
        <v>306532</v>
      </c>
      <c r="L8" s="48">
        <v>547626</v>
      </c>
      <c r="M8" s="48">
        <v>822428</v>
      </c>
      <c r="N8" s="48">
        <v>104775</v>
      </c>
      <c r="O8" s="45"/>
      <c r="P8" s="48"/>
      <c r="Q8" s="48">
        <v>2396215</v>
      </c>
      <c r="R8" s="45">
        <v>1564180</v>
      </c>
      <c r="S8" s="48"/>
      <c r="T8" s="48"/>
      <c r="U8" s="48"/>
      <c r="V8" s="48">
        <v>1110000</v>
      </c>
      <c r="W8" s="48"/>
      <c r="X8" s="45">
        <v>86249</v>
      </c>
      <c r="Y8" s="358">
        <f>C8/'[4]2e'!C8*100</f>
        <v>76.00775554378905</v>
      </c>
    </row>
    <row r="9" spans="1:25" ht="12.75">
      <c r="A9" s="42">
        <v>4</v>
      </c>
      <c r="B9" s="49" t="s">
        <v>5</v>
      </c>
      <c r="C9" s="36">
        <f t="shared" si="0"/>
        <v>0</v>
      </c>
      <c r="D9" s="50">
        <f aca="true" t="shared" si="1" ref="D9:X9">D10</f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2">
        <f t="shared" si="1"/>
        <v>0</v>
      </c>
      <c r="T9" s="22">
        <f t="shared" si="1"/>
        <v>0</v>
      </c>
      <c r="U9" s="22"/>
      <c r="V9" s="22">
        <f t="shared" si="1"/>
        <v>0</v>
      </c>
      <c r="W9" s="22">
        <f t="shared" si="1"/>
        <v>0</v>
      </c>
      <c r="X9" s="22">
        <f t="shared" si="1"/>
        <v>0</v>
      </c>
      <c r="Y9" s="358" t="e">
        <f>C9/'[4]2e'!C9*100</f>
        <v>#DIV/0!</v>
      </c>
    </row>
    <row r="10" spans="1:25" ht="22.5">
      <c r="A10" s="42">
        <v>5</v>
      </c>
      <c r="B10" s="49" t="s">
        <v>6</v>
      </c>
      <c r="C10" s="36">
        <f t="shared" si="0"/>
        <v>0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358" t="e">
        <f>C10/'[4]2e'!C10*100</f>
        <v>#DIV/0!</v>
      </c>
    </row>
    <row r="11" spans="1:25" ht="12.75">
      <c r="A11" s="42">
        <v>6</v>
      </c>
      <c r="B11" s="49" t="s">
        <v>7</v>
      </c>
      <c r="C11" s="36">
        <f t="shared" si="0"/>
        <v>0</v>
      </c>
      <c r="D11" s="50">
        <f aca="true" t="shared" si="2" ref="D11:X11">D12</f>
        <v>0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22">
        <f t="shared" si="2"/>
        <v>0</v>
      </c>
      <c r="R11" s="22">
        <f t="shared" si="2"/>
        <v>0</v>
      </c>
      <c r="S11" s="22">
        <f t="shared" si="2"/>
        <v>0</v>
      </c>
      <c r="T11" s="22">
        <f t="shared" si="2"/>
        <v>0</v>
      </c>
      <c r="U11" s="22"/>
      <c r="V11" s="22">
        <f t="shared" si="2"/>
        <v>0</v>
      </c>
      <c r="W11" s="22">
        <f t="shared" si="2"/>
        <v>0</v>
      </c>
      <c r="X11" s="22">
        <f t="shared" si="2"/>
        <v>0</v>
      </c>
      <c r="Y11" s="358" t="e">
        <f>C11/'[4]2e'!C11*100</f>
        <v>#DIV/0!</v>
      </c>
    </row>
    <row r="12" spans="1:25" ht="18.75" customHeight="1">
      <c r="A12" s="42">
        <v>7</v>
      </c>
      <c r="B12" s="49" t="s">
        <v>8</v>
      </c>
      <c r="C12" s="36">
        <f t="shared" si="0"/>
        <v>0</v>
      </c>
      <c r="D12" s="5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51"/>
      <c r="X12" s="22"/>
      <c r="Y12" s="358" t="e">
        <f>C12/'[4]2e'!C12*100</f>
        <v>#DIV/0!</v>
      </c>
    </row>
    <row r="13" spans="1:25" ht="12.75">
      <c r="A13" s="42">
        <v>8</v>
      </c>
      <c r="B13" s="49" t="s">
        <v>9</v>
      </c>
      <c r="C13" s="36">
        <f t="shared" si="0"/>
        <v>605750</v>
      </c>
      <c r="D13" s="50">
        <f aca="true" t="shared" si="3" ref="D13:X13">SUM(D14:D16)</f>
        <v>0</v>
      </c>
      <c r="E13" s="22">
        <f t="shared" si="3"/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 t="shared" si="3"/>
        <v>0</v>
      </c>
      <c r="O13" s="22">
        <f t="shared" si="3"/>
        <v>0</v>
      </c>
      <c r="P13" s="22">
        <f t="shared" si="3"/>
        <v>0</v>
      </c>
      <c r="Q13" s="22">
        <f t="shared" si="3"/>
        <v>0</v>
      </c>
      <c r="R13" s="22">
        <f t="shared" si="3"/>
        <v>0</v>
      </c>
      <c r="S13" s="22">
        <f t="shared" si="3"/>
        <v>0</v>
      </c>
      <c r="T13" s="22">
        <f t="shared" si="3"/>
        <v>0</v>
      </c>
      <c r="U13" s="22"/>
      <c r="V13" s="22">
        <f t="shared" si="3"/>
        <v>605750</v>
      </c>
      <c r="W13" s="22">
        <f t="shared" si="3"/>
        <v>0</v>
      </c>
      <c r="X13" s="22">
        <f t="shared" si="3"/>
        <v>0</v>
      </c>
      <c r="Y13" s="358">
        <f>C13/'[4]2e'!C13*100</f>
        <v>71.26470588235294</v>
      </c>
    </row>
    <row r="14" spans="1:25" ht="18" customHeight="1">
      <c r="A14" s="42">
        <v>9</v>
      </c>
      <c r="B14" s="49" t="s">
        <v>10</v>
      </c>
      <c r="C14" s="36">
        <f t="shared" si="0"/>
        <v>0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358">
        <f>C14/'[4]2e'!C14*100</f>
        <v>0</v>
      </c>
    </row>
    <row r="15" spans="1:25" ht="22.5">
      <c r="A15" s="42">
        <v>10</v>
      </c>
      <c r="B15" s="49" t="s">
        <v>11</v>
      </c>
      <c r="C15" s="36">
        <f t="shared" si="0"/>
        <v>285750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285750</v>
      </c>
      <c r="W15" s="20"/>
      <c r="X15" s="20"/>
      <c r="Y15" s="358">
        <f>C15/'[4]2e'!C15*100</f>
        <v>38.1</v>
      </c>
    </row>
    <row r="16" spans="1:25" ht="22.5">
      <c r="A16" s="42">
        <v>11</v>
      </c>
      <c r="B16" s="49" t="s">
        <v>12</v>
      </c>
      <c r="C16" s="36">
        <f t="shared" si="0"/>
        <v>320000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>
        <v>320000</v>
      </c>
      <c r="W16" s="20"/>
      <c r="X16" s="20"/>
      <c r="Y16" s="358" t="e">
        <f>C16/'[4]2e'!C16*100</f>
        <v>#DIV/0!</v>
      </c>
    </row>
    <row r="17" spans="1:25" ht="12.75">
      <c r="A17" s="42">
        <v>12</v>
      </c>
      <c r="B17" s="43" t="s">
        <v>13</v>
      </c>
      <c r="C17" s="36">
        <f t="shared" si="0"/>
        <v>605750</v>
      </c>
      <c r="D17" s="44">
        <f aca="true" t="shared" si="4" ref="D17:X17">D9+D11+D13</f>
        <v>0</v>
      </c>
      <c r="E17" s="45">
        <f t="shared" si="4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  <c r="L17" s="45">
        <f t="shared" si="4"/>
        <v>0</v>
      </c>
      <c r="M17" s="45">
        <f t="shared" si="4"/>
        <v>0</v>
      </c>
      <c r="N17" s="45">
        <f t="shared" si="4"/>
        <v>0</v>
      </c>
      <c r="O17" s="45">
        <f t="shared" si="4"/>
        <v>0</v>
      </c>
      <c r="P17" s="45">
        <f t="shared" si="4"/>
        <v>0</v>
      </c>
      <c r="Q17" s="45">
        <f t="shared" si="4"/>
        <v>0</v>
      </c>
      <c r="R17" s="45">
        <f t="shared" si="4"/>
        <v>0</v>
      </c>
      <c r="S17" s="45">
        <f t="shared" si="4"/>
        <v>0</v>
      </c>
      <c r="T17" s="45">
        <f t="shared" si="4"/>
        <v>0</v>
      </c>
      <c r="U17" s="45">
        <f t="shared" si="4"/>
        <v>0</v>
      </c>
      <c r="V17" s="45">
        <f t="shared" si="4"/>
        <v>605750</v>
      </c>
      <c r="W17" s="45">
        <f t="shared" si="4"/>
        <v>0</v>
      </c>
      <c r="X17" s="45">
        <f t="shared" si="4"/>
        <v>0</v>
      </c>
      <c r="Y17" s="358">
        <f>C17/'[4]2e'!C17*100</f>
        <v>71.26470588235294</v>
      </c>
    </row>
    <row r="18" spans="1:25" ht="12.75">
      <c r="A18" s="42">
        <v>13</v>
      </c>
      <c r="B18" s="49" t="s">
        <v>170</v>
      </c>
      <c r="C18" s="36">
        <f t="shared" si="0"/>
        <v>785758</v>
      </c>
      <c r="D18" s="19"/>
      <c r="E18" s="51">
        <v>785758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358">
        <f>C18/'[4]2e'!C18*100</f>
        <v>100</v>
      </c>
    </row>
    <row r="19" spans="1:25" ht="22.5">
      <c r="A19" s="42">
        <v>14</v>
      </c>
      <c r="B19" s="49" t="s">
        <v>14</v>
      </c>
      <c r="C19" s="36">
        <f t="shared" si="0"/>
        <v>5486187</v>
      </c>
      <c r="D19" s="32">
        <f aca="true" t="shared" si="5" ref="D19:X19">SUM(D20:D23)</f>
        <v>0</v>
      </c>
      <c r="E19" s="23">
        <f t="shared" si="5"/>
        <v>5271226</v>
      </c>
      <c r="F19" s="23">
        <f t="shared" si="5"/>
        <v>0</v>
      </c>
      <c r="G19" s="23">
        <f t="shared" si="5"/>
        <v>0</v>
      </c>
      <c r="H19" s="23">
        <f t="shared" si="5"/>
        <v>0</v>
      </c>
      <c r="I19" s="23">
        <f t="shared" si="5"/>
        <v>0</v>
      </c>
      <c r="J19" s="23">
        <f t="shared" si="5"/>
        <v>0</v>
      </c>
      <c r="K19" s="23">
        <f t="shared" si="5"/>
        <v>14961</v>
      </c>
      <c r="L19" s="23">
        <f t="shared" si="5"/>
        <v>0</v>
      </c>
      <c r="M19" s="23">
        <f t="shared" si="5"/>
        <v>0</v>
      </c>
      <c r="N19" s="23">
        <f t="shared" si="5"/>
        <v>0</v>
      </c>
      <c r="O19" s="23">
        <f t="shared" si="5"/>
        <v>0</v>
      </c>
      <c r="P19" s="23">
        <f t="shared" si="5"/>
        <v>0</v>
      </c>
      <c r="Q19" s="23">
        <f t="shared" si="5"/>
        <v>0</v>
      </c>
      <c r="R19" s="23">
        <f t="shared" si="5"/>
        <v>0</v>
      </c>
      <c r="S19" s="23">
        <f t="shared" si="5"/>
        <v>0</v>
      </c>
      <c r="T19" s="23">
        <f t="shared" si="5"/>
        <v>0</v>
      </c>
      <c r="U19" s="23">
        <f t="shared" si="5"/>
        <v>0</v>
      </c>
      <c r="V19" s="23">
        <f t="shared" si="5"/>
        <v>200000</v>
      </c>
      <c r="W19" s="23">
        <f t="shared" si="5"/>
        <v>0</v>
      </c>
      <c r="X19" s="23">
        <f t="shared" si="5"/>
        <v>0</v>
      </c>
      <c r="Y19" s="358">
        <f>C19/'[4]2e'!C19*100</f>
        <v>98.91325336525277</v>
      </c>
    </row>
    <row r="20" spans="1:25" ht="24" customHeight="1">
      <c r="A20" s="42">
        <v>15</v>
      </c>
      <c r="B20" s="49" t="s">
        <v>129</v>
      </c>
      <c r="C20" s="36">
        <f t="shared" si="0"/>
        <v>200000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>
        <v>200000</v>
      </c>
      <c r="W20" s="20"/>
      <c r="X20" s="20"/>
      <c r="Y20" s="358">
        <f>C20/'[4]2e'!C20*100</f>
        <v>100</v>
      </c>
    </row>
    <row r="21" spans="1:25" ht="16.5" customHeight="1">
      <c r="A21" s="42">
        <v>16</v>
      </c>
      <c r="B21" s="49" t="s">
        <v>15</v>
      </c>
      <c r="C21" s="36">
        <f t="shared" si="0"/>
        <v>14961</v>
      </c>
      <c r="D21" s="19"/>
      <c r="E21" s="20"/>
      <c r="F21" s="20"/>
      <c r="G21" s="20"/>
      <c r="H21" s="20"/>
      <c r="I21" s="20"/>
      <c r="J21" s="20"/>
      <c r="K21" s="20">
        <v>14961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358">
        <f>C21/'[4]2e'!C21*100</f>
        <v>100</v>
      </c>
    </row>
    <row r="22" spans="1:25" ht="23.25" customHeight="1">
      <c r="A22" s="42">
        <v>17</v>
      </c>
      <c r="B22" s="49" t="s">
        <v>16</v>
      </c>
      <c r="C22" s="36">
        <f t="shared" si="0"/>
        <v>677364</v>
      </c>
      <c r="D22" s="19"/>
      <c r="E22" s="20">
        <v>677364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358">
        <f>C22/'[4]2e'!C22*100</f>
        <v>91.82853424434684</v>
      </c>
    </row>
    <row r="23" spans="1:25" ht="22.5">
      <c r="A23" s="42">
        <v>18</v>
      </c>
      <c r="B23" s="49" t="s">
        <v>17</v>
      </c>
      <c r="C23" s="36">
        <f t="shared" si="0"/>
        <v>4593862</v>
      </c>
      <c r="D23" s="19"/>
      <c r="E23" s="20">
        <v>4593862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51"/>
      <c r="R23" s="20"/>
      <c r="S23" s="20"/>
      <c r="T23" s="20"/>
      <c r="U23" s="20"/>
      <c r="V23" s="20"/>
      <c r="W23" s="20"/>
      <c r="X23" s="20"/>
      <c r="Y23" s="358">
        <f>C23/'[4]2e'!C23*100</f>
        <v>100</v>
      </c>
    </row>
    <row r="24" spans="1:25" ht="33.75">
      <c r="A24" s="42">
        <v>19</v>
      </c>
      <c r="B24" s="49" t="s">
        <v>701</v>
      </c>
      <c r="C24" s="36">
        <f t="shared" si="0"/>
        <v>500000</v>
      </c>
      <c r="D24" s="19">
        <v>500000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358">
        <f>C24/'[4]2e'!C24*100</f>
        <v>100</v>
      </c>
    </row>
    <row r="25" spans="1:25" ht="12.75">
      <c r="A25" s="42">
        <v>20</v>
      </c>
      <c r="B25" s="49" t="s">
        <v>18</v>
      </c>
      <c r="C25" s="36">
        <f t="shared" si="0"/>
        <v>0</v>
      </c>
      <c r="D25" s="394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358">
        <f>C25/'[4]2e'!C25*100</f>
        <v>0</v>
      </c>
    </row>
    <row r="26" spans="1:25" ht="12.75">
      <c r="A26" s="42">
        <v>21</v>
      </c>
      <c r="B26" s="43" t="s">
        <v>19</v>
      </c>
      <c r="C26" s="36">
        <f t="shared" si="0"/>
        <v>6771945</v>
      </c>
      <c r="D26" s="44">
        <f aca="true" t="shared" si="6" ref="D26:X26">D18+D19+D24+D25</f>
        <v>500000</v>
      </c>
      <c r="E26" s="45">
        <f t="shared" si="6"/>
        <v>6056984</v>
      </c>
      <c r="F26" s="45">
        <f t="shared" si="6"/>
        <v>0</v>
      </c>
      <c r="G26" s="45">
        <f t="shared" si="6"/>
        <v>0</v>
      </c>
      <c r="H26" s="45">
        <f t="shared" si="6"/>
        <v>0</v>
      </c>
      <c r="I26" s="45">
        <f t="shared" si="6"/>
        <v>0</v>
      </c>
      <c r="J26" s="45">
        <f t="shared" si="6"/>
        <v>0</v>
      </c>
      <c r="K26" s="45">
        <f t="shared" si="6"/>
        <v>14961</v>
      </c>
      <c r="L26" s="45">
        <f t="shared" si="6"/>
        <v>0</v>
      </c>
      <c r="M26" s="45">
        <f t="shared" si="6"/>
        <v>0</v>
      </c>
      <c r="N26" s="45">
        <f t="shared" si="6"/>
        <v>0</v>
      </c>
      <c r="O26" s="45">
        <f t="shared" si="6"/>
        <v>0</v>
      </c>
      <c r="P26" s="45">
        <f t="shared" si="6"/>
        <v>0</v>
      </c>
      <c r="Q26" s="45">
        <f t="shared" si="6"/>
        <v>0</v>
      </c>
      <c r="R26" s="45">
        <f t="shared" si="6"/>
        <v>0</v>
      </c>
      <c r="S26" s="45">
        <f t="shared" si="6"/>
        <v>0</v>
      </c>
      <c r="T26" s="45">
        <f t="shared" si="6"/>
        <v>0</v>
      </c>
      <c r="U26" s="45">
        <f t="shared" si="6"/>
        <v>0</v>
      </c>
      <c r="V26" s="45">
        <f t="shared" si="6"/>
        <v>200000</v>
      </c>
      <c r="W26" s="45">
        <f t="shared" si="6"/>
        <v>0</v>
      </c>
      <c r="X26" s="45">
        <f t="shared" si="6"/>
        <v>0</v>
      </c>
      <c r="Y26" s="358">
        <f>C26/'[4]2e'!C26*100</f>
        <v>16.764005713968142</v>
      </c>
    </row>
    <row r="27" spans="1:25" ht="12.75">
      <c r="A27" s="42">
        <v>22</v>
      </c>
      <c r="B27" s="49" t="s">
        <v>20</v>
      </c>
      <c r="C27" s="36">
        <f t="shared" si="0"/>
        <v>0</v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358" t="e">
        <f>C27/'[4]2e'!C27*100</f>
        <v>#DIV/0!</v>
      </c>
    </row>
    <row r="28" spans="1:25" ht="12.75">
      <c r="A28" s="42">
        <v>23</v>
      </c>
      <c r="B28" s="49" t="s">
        <v>21</v>
      </c>
      <c r="C28" s="36">
        <f t="shared" si="0"/>
        <v>119296</v>
      </c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>
        <v>119296</v>
      </c>
      <c r="X28" s="20"/>
      <c r="Y28" s="358">
        <f>C28/'[4]2e'!C28*100</f>
        <v>100</v>
      </c>
    </row>
    <row r="29" spans="1:25" ht="22.5">
      <c r="A29" s="42">
        <v>24</v>
      </c>
      <c r="B29" s="49" t="s">
        <v>22</v>
      </c>
      <c r="C29" s="36">
        <f t="shared" si="0"/>
        <v>127000</v>
      </c>
      <c r="D29" s="19">
        <v>127000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358">
        <f>C29/'[4]2e'!C29*100</f>
        <v>80.644649195776</v>
      </c>
    </row>
    <row r="30" spans="1:25" ht="22.5">
      <c r="A30" s="42">
        <v>25</v>
      </c>
      <c r="B30" s="49" t="s">
        <v>23</v>
      </c>
      <c r="C30" s="36">
        <f t="shared" si="0"/>
        <v>1681942</v>
      </c>
      <c r="D30" s="19">
        <v>189247</v>
      </c>
      <c r="E30" s="20"/>
      <c r="F30" s="20"/>
      <c r="G30" s="20"/>
      <c r="H30" s="20"/>
      <c r="I30" s="20">
        <v>644407</v>
      </c>
      <c r="J30" s="20"/>
      <c r="K30" s="20">
        <v>11142</v>
      </c>
      <c r="L30" s="20"/>
      <c r="M30" s="20">
        <v>565992</v>
      </c>
      <c r="N30" s="20">
        <v>212599</v>
      </c>
      <c r="O30" s="20"/>
      <c r="P30" s="20"/>
      <c r="Q30" s="20">
        <v>55090</v>
      </c>
      <c r="R30" s="20"/>
      <c r="S30" s="20"/>
      <c r="T30" s="20">
        <v>3465</v>
      </c>
      <c r="U30" s="20"/>
      <c r="V30" s="20"/>
      <c r="W30" s="20"/>
      <c r="X30" s="20"/>
      <c r="Y30" s="358">
        <f>C30/'[4]2e'!C30*100</f>
        <v>14.590643726353363</v>
      </c>
    </row>
    <row r="31" spans="1:25" ht="22.5">
      <c r="A31" s="42">
        <v>26</v>
      </c>
      <c r="B31" s="49" t="s">
        <v>24</v>
      </c>
      <c r="C31" s="36">
        <f t="shared" si="0"/>
        <v>256564</v>
      </c>
      <c r="D31" s="19">
        <v>85387</v>
      </c>
      <c r="E31" s="19"/>
      <c r="F31" s="19"/>
      <c r="G31" s="19"/>
      <c r="H31" s="19"/>
      <c r="I31" s="19">
        <v>60590</v>
      </c>
      <c r="J31" s="19"/>
      <c r="K31" s="19">
        <v>3009</v>
      </c>
      <c r="L31" s="19"/>
      <c r="M31" s="19">
        <v>2158</v>
      </c>
      <c r="N31" s="19">
        <v>57401</v>
      </c>
      <c r="O31" s="19"/>
      <c r="P31" s="19"/>
      <c r="Q31" s="19">
        <v>14874</v>
      </c>
      <c r="R31" s="19"/>
      <c r="S31" s="19"/>
      <c r="T31" s="19">
        <v>935</v>
      </c>
      <c r="U31" s="19"/>
      <c r="V31" s="19"/>
      <c r="W31" s="19">
        <v>32210</v>
      </c>
      <c r="X31" s="19">
        <f>(SUM(X27:X30))*0.27</f>
        <v>0</v>
      </c>
      <c r="Y31" s="358">
        <f>C31/'[4]2e'!C31*100</f>
        <v>8.346897046456055</v>
      </c>
    </row>
    <row r="32" spans="1:25" ht="12.75">
      <c r="A32" s="42">
        <v>27</v>
      </c>
      <c r="B32" s="43" t="s">
        <v>25</v>
      </c>
      <c r="C32" s="36">
        <f t="shared" si="0"/>
        <v>2184802</v>
      </c>
      <c r="D32" s="44">
        <f aca="true" t="shared" si="7" ref="D32:X32">SUM(D27:D31)</f>
        <v>401634</v>
      </c>
      <c r="E32" s="45">
        <f t="shared" si="7"/>
        <v>0</v>
      </c>
      <c r="F32" s="45">
        <f t="shared" si="7"/>
        <v>0</v>
      </c>
      <c r="G32" s="45">
        <f t="shared" si="7"/>
        <v>0</v>
      </c>
      <c r="H32" s="45">
        <f t="shared" si="7"/>
        <v>0</v>
      </c>
      <c r="I32" s="45">
        <f t="shared" si="7"/>
        <v>704997</v>
      </c>
      <c r="J32" s="45">
        <f t="shared" si="7"/>
        <v>0</v>
      </c>
      <c r="K32" s="45">
        <f t="shared" si="7"/>
        <v>14151</v>
      </c>
      <c r="L32" s="45">
        <f t="shared" si="7"/>
        <v>0</v>
      </c>
      <c r="M32" s="45">
        <f t="shared" si="7"/>
        <v>568150</v>
      </c>
      <c r="N32" s="45">
        <f t="shared" si="7"/>
        <v>270000</v>
      </c>
      <c r="O32" s="45">
        <f t="shared" si="7"/>
        <v>0</v>
      </c>
      <c r="P32" s="395">
        <f t="shared" si="7"/>
        <v>0</v>
      </c>
      <c r="Q32" s="45">
        <f t="shared" si="7"/>
        <v>69964</v>
      </c>
      <c r="R32" s="45">
        <f t="shared" si="7"/>
        <v>0</v>
      </c>
      <c r="S32" s="45">
        <f t="shared" si="7"/>
        <v>0</v>
      </c>
      <c r="T32" s="45">
        <f t="shared" si="7"/>
        <v>4400</v>
      </c>
      <c r="U32" s="45">
        <f t="shared" si="7"/>
        <v>0</v>
      </c>
      <c r="V32" s="45">
        <f t="shared" si="7"/>
        <v>0</v>
      </c>
      <c r="W32" s="45">
        <f t="shared" si="7"/>
        <v>151506</v>
      </c>
      <c r="X32" s="45">
        <f t="shared" si="7"/>
        <v>0</v>
      </c>
      <c r="Y32" s="358">
        <f>C32/'[4]2e'!C32*100</f>
        <v>14.68470394029337</v>
      </c>
    </row>
    <row r="33" spans="1:25" ht="12.75">
      <c r="A33" s="42">
        <v>28</v>
      </c>
      <c r="B33" s="49" t="s">
        <v>26</v>
      </c>
      <c r="C33" s="36">
        <f t="shared" si="0"/>
        <v>1826420</v>
      </c>
      <c r="D33" s="19"/>
      <c r="E33" s="20"/>
      <c r="F33" s="20">
        <v>1049487</v>
      </c>
      <c r="G33" s="20"/>
      <c r="H33" s="20"/>
      <c r="I33" s="20"/>
      <c r="J33" s="20"/>
      <c r="K33" s="20"/>
      <c r="L33" s="20">
        <v>776933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358">
        <f>C33/'[4]2e'!C33*100</f>
        <v>35.35680968298275</v>
      </c>
    </row>
    <row r="34" spans="1:25" ht="12.75">
      <c r="A34" s="42">
        <v>29</v>
      </c>
      <c r="B34" s="49" t="s">
        <v>27</v>
      </c>
      <c r="C34" s="36">
        <f t="shared" si="0"/>
        <v>0</v>
      </c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358" t="e">
        <f>C34/'[4]2e'!C34*100</f>
        <v>#DIV/0!</v>
      </c>
    </row>
    <row r="35" spans="1:25" ht="12.75">
      <c r="A35" s="42">
        <v>30</v>
      </c>
      <c r="B35" s="49" t="s">
        <v>28</v>
      </c>
      <c r="C35" s="36">
        <f t="shared" si="0"/>
        <v>0</v>
      </c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358" t="e">
        <f>C35/'[4]2e'!C35*100</f>
        <v>#DIV/0!</v>
      </c>
    </row>
    <row r="36" spans="1:25" ht="22.5">
      <c r="A36" s="42">
        <v>31</v>
      </c>
      <c r="B36" s="49" t="s">
        <v>130</v>
      </c>
      <c r="C36" s="36">
        <f t="shared" si="0"/>
        <v>493133</v>
      </c>
      <c r="D36" s="19"/>
      <c r="E36" s="19"/>
      <c r="F36" s="19">
        <v>283361</v>
      </c>
      <c r="G36" s="19"/>
      <c r="H36" s="19"/>
      <c r="I36" s="19"/>
      <c r="J36" s="19"/>
      <c r="K36" s="19"/>
      <c r="L36" s="19">
        <v>209772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>
        <f>(SUM(X33:X35))*0.27</f>
        <v>0</v>
      </c>
      <c r="Y36" s="358">
        <f>C36/'[4]2e'!C36*100</f>
        <v>35.35680305836314</v>
      </c>
    </row>
    <row r="37" spans="1:25" ht="12.75">
      <c r="A37" s="42">
        <v>32</v>
      </c>
      <c r="B37" s="43" t="s">
        <v>29</v>
      </c>
      <c r="C37" s="36">
        <f t="shared" si="0"/>
        <v>2319553</v>
      </c>
      <c r="D37" s="44">
        <f aca="true" t="shared" si="8" ref="D37:X37">SUM(D33:D36)</f>
        <v>0</v>
      </c>
      <c r="E37" s="44">
        <f t="shared" si="8"/>
        <v>0</v>
      </c>
      <c r="F37" s="44">
        <f t="shared" si="8"/>
        <v>1332848</v>
      </c>
      <c r="G37" s="44">
        <f t="shared" si="8"/>
        <v>0</v>
      </c>
      <c r="H37" s="44">
        <f t="shared" si="8"/>
        <v>0</v>
      </c>
      <c r="I37" s="44">
        <f t="shared" si="8"/>
        <v>0</v>
      </c>
      <c r="J37" s="44">
        <f t="shared" si="8"/>
        <v>0</v>
      </c>
      <c r="K37" s="44">
        <f t="shared" si="8"/>
        <v>0</v>
      </c>
      <c r="L37" s="44">
        <f t="shared" si="8"/>
        <v>986705</v>
      </c>
      <c r="M37" s="44">
        <f t="shared" si="8"/>
        <v>0</v>
      </c>
      <c r="N37" s="44">
        <f t="shared" si="8"/>
        <v>0</v>
      </c>
      <c r="O37" s="44">
        <f t="shared" si="8"/>
        <v>0</v>
      </c>
      <c r="P37" s="44">
        <f t="shared" si="8"/>
        <v>0</v>
      </c>
      <c r="Q37" s="44">
        <f t="shared" si="8"/>
        <v>0</v>
      </c>
      <c r="R37" s="44">
        <f t="shared" si="8"/>
        <v>0</v>
      </c>
      <c r="S37" s="44">
        <f t="shared" si="8"/>
        <v>0</v>
      </c>
      <c r="T37" s="44">
        <f t="shared" si="8"/>
        <v>0</v>
      </c>
      <c r="U37" s="44">
        <f t="shared" si="8"/>
        <v>0</v>
      </c>
      <c r="V37" s="44">
        <f t="shared" si="8"/>
        <v>0</v>
      </c>
      <c r="W37" s="44">
        <f t="shared" si="8"/>
        <v>0</v>
      </c>
      <c r="X37" s="44">
        <f t="shared" si="8"/>
        <v>0</v>
      </c>
      <c r="Y37" s="358">
        <f>C37/'[4]2e'!C37*100</f>
        <v>35.35680827459974</v>
      </c>
    </row>
    <row r="38" spans="1:25" ht="22.5">
      <c r="A38" s="42">
        <v>33</v>
      </c>
      <c r="B38" s="49" t="s">
        <v>30</v>
      </c>
      <c r="C38" s="36">
        <f t="shared" si="0"/>
        <v>123724</v>
      </c>
      <c r="D38" s="50">
        <f aca="true" t="shared" si="9" ref="D38:X38">SUM(D39:D41)</f>
        <v>0</v>
      </c>
      <c r="E38" s="22">
        <f t="shared" si="9"/>
        <v>0</v>
      </c>
      <c r="F38" s="22">
        <f t="shared" si="9"/>
        <v>0</v>
      </c>
      <c r="G38" s="22">
        <f t="shared" si="9"/>
        <v>0</v>
      </c>
      <c r="H38" s="22">
        <f t="shared" si="9"/>
        <v>0</v>
      </c>
      <c r="I38" s="22">
        <f t="shared" si="9"/>
        <v>0</v>
      </c>
      <c r="J38" s="22">
        <f t="shared" si="9"/>
        <v>0</v>
      </c>
      <c r="K38" s="22">
        <f t="shared" si="9"/>
        <v>0</v>
      </c>
      <c r="L38" s="22">
        <f t="shared" si="9"/>
        <v>0</v>
      </c>
      <c r="M38" s="22">
        <f t="shared" si="9"/>
        <v>0</v>
      </c>
      <c r="N38" s="22">
        <f t="shared" si="9"/>
        <v>0</v>
      </c>
      <c r="O38" s="22">
        <f t="shared" si="9"/>
        <v>0</v>
      </c>
      <c r="P38" s="22">
        <f t="shared" si="9"/>
        <v>0</v>
      </c>
      <c r="Q38" s="22">
        <f t="shared" si="9"/>
        <v>0</v>
      </c>
      <c r="R38" s="22">
        <f t="shared" si="9"/>
        <v>0</v>
      </c>
      <c r="S38" s="22">
        <f t="shared" si="9"/>
        <v>0</v>
      </c>
      <c r="T38" s="22">
        <f t="shared" si="9"/>
        <v>0</v>
      </c>
      <c r="U38" s="22"/>
      <c r="V38" s="22">
        <f t="shared" si="9"/>
        <v>0</v>
      </c>
      <c r="W38" s="22">
        <f t="shared" si="9"/>
        <v>123724</v>
      </c>
      <c r="X38" s="22">
        <f t="shared" si="9"/>
        <v>0</v>
      </c>
      <c r="Y38" s="358">
        <f>C38/'[4]2e'!C38*100</f>
        <v>100</v>
      </c>
    </row>
    <row r="39" spans="1:25" ht="12.75">
      <c r="A39" s="42">
        <v>34</v>
      </c>
      <c r="B39" s="49" t="s">
        <v>31</v>
      </c>
      <c r="C39" s="36">
        <f t="shared" si="0"/>
        <v>0</v>
      </c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358" t="e">
        <f>C39/'[4]2e'!C39*100</f>
        <v>#DIV/0!</v>
      </c>
    </row>
    <row r="40" spans="1:25" ht="12.75">
      <c r="A40" s="42">
        <v>35</v>
      </c>
      <c r="B40" s="49" t="s">
        <v>32</v>
      </c>
      <c r="C40" s="36">
        <f t="shared" si="0"/>
        <v>0</v>
      </c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358" t="e">
        <f>C40/'[4]2e'!C40*100</f>
        <v>#DIV/0!</v>
      </c>
    </row>
    <row r="41" spans="1:25" ht="22.5">
      <c r="A41" s="42">
        <v>36</v>
      </c>
      <c r="B41" s="49" t="s">
        <v>33</v>
      </c>
      <c r="C41" s="36">
        <f t="shared" si="0"/>
        <v>123724</v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>
        <v>123724</v>
      </c>
      <c r="X41" s="20"/>
      <c r="Y41" s="358">
        <f>C41/'[4]2e'!C41*100</f>
        <v>100</v>
      </c>
    </row>
    <row r="42" spans="1:25" ht="12.75">
      <c r="A42" s="42">
        <v>37</v>
      </c>
      <c r="B42" s="43" t="s">
        <v>34</v>
      </c>
      <c r="C42" s="36">
        <f t="shared" si="0"/>
        <v>123724</v>
      </c>
      <c r="D42" s="44">
        <f aca="true" t="shared" si="10" ref="D42:X42">D38</f>
        <v>0</v>
      </c>
      <c r="E42" s="45">
        <f t="shared" si="10"/>
        <v>0</v>
      </c>
      <c r="F42" s="45">
        <f t="shared" si="10"/>
        <v>0</v>
      </c>
      <c r="G42" s="45">
        <f t="shared" si="10"/>
        <v>0</v>
      </c>
      <c r="H42" s="45">
        <f t="shared" si="10"/>
        <v>0</v>
      </c>
      <c r="I42" s="45">
        <f t="shared" si="10"/>
        <v>0</v>
      </c>
      <c r="J42" s="45">
        <f t="shared" si="10"/>
        <v>0</v>
      </c>
      <c r="K42" s="45">
        <f t="shared" si="10"/>
        <v>0</v>
      </c>
      <c r="L42" s="45">
        <f t="shared" si="10"/>
        <v>0</v>
      </c>
      <c r="M42" s="45">
        <f t="shared" si="10"/>
        <v>0</v>
      </c>
      <c r="N42" s="45">
        <f t="shared" si="10"/>
        <v>0</v>
      </c>
      <c r="O42" s="45">
        <f t="shared" si="10"/>
        <v>0</v>
      </c>
      <c r="P42" s="45">
        <f t="shared" si="10"/>
        <v>0</v>
      </c>
      <c r="Q42" s="45">
        <f t="shared" si="10"/>
        <v>0</v>
      </c>
      <c r="R42" s="45">
        <f t="shared" si="10"/>
        <v>0</v>
      </c>
      <c r="S42" s="45">
        <f t="shared" si="10"/>
        <v>0</v>
      </c>
      <c r="T42" s="45">
        <f t="shared" si="10"/>
        <v>0</v>
      </c>
      <c r="U42" s="45">
        <f t="shared" si="10"/>
        <v>0</v>
      </c>
      <c r="V42" s="45">
        <f t="shared" si="10"/>
        <v>0</v>
      </c>
      <c r="W42" s="45">
        <f t="shared" si="10"/>
        <v>123724</v>
      </c>
      <c r="X42" s="45">
        <f t="shared" si="10"/>
        <v>0</v>
      </c>
      <c r="Y42" s="358">
        <f>C42/'[4]2e'!C42*100</f>
        <v>100</v>
      </c>
    </row>
    <row r="43" spans="1:25" ht="12.75">
      <c r="A43" s="42">
        <v>38</v>
      </c>
      <c r="B43" s="52" t="s">
        <v>35</v>
      </c>
      <c r="C43" s="36">
        <f t="shared" si="0"/>
        <v>53304108</v>
      </c>
      <c r="D43" s="53">
        <f aca="true" t="shared" si="11" ref="D43:X43">D6+D7+D8+D17+D26+D32+D37+D42</f>
        <v>14458928</v>
      </c>
      <c r="E43" s="154">
        <f t="shared" si="11"/>
        <v>6056984</v>
      </c>
      <c r="F43" s="154">
        <f t="shared" si="11"/>
        <v>1438348</v>
      </c>
      <c r="G43" s="154">
        <f t="shared" si="11"/>
        <v>1569721</v>
      </c>
      <c r="H43" s="154">
        <f t="shared" si="11"/>
        <v>6238302</v>
      </c>
      <c r="I43" s="154">
        <f t="shared" si="11"/>
        <v>4374250</v>
      </c>
      <c r="J43" s="154">
        <f t="shared" si="11"/>
        <v>3188067</v>
      </c>
      <c r="K43" s="154">
        <f t="shared" si="11"/>
        <v>4713137</v>
      </c>
      <c r="L43" s="154">
        <f t="shared" si="11"/>
        <v>1534331</v>
      </c>
      <c r="M43" s="154">
        <f t="shared" si="11"/>
        <v>2478355</v>
      </c>
      <c r="N43" s="154">
        <f t="shared" si="11"/>
        <v>941697</v>
      </c>
      <c r="O43" s="154">
        <f t="shared" si="11"/>
        <v>0</v>
      </c>
      <c r="P43" s="154">
        <f t="shared" si="11"/>
        <v>0</v>
      </c>
      <c r="Q43" s="154">
        <f t="shared" si="11"/>
        <v>2466179</v>
      </c>
      <c r="R43" s="154">
        <f t="shared" si="11"/>
        <v>1564180</v>
      </c>
      <c r="S43" s="154">
        <f t="shared" si="11"/>
        <v>0</v>
      </c>
      <c r="T43" s="154">
        <f t="shared" si="11"/>
        <v>4400</v>
      </c>
      <c r="U43" s="154">
        <f t="shared" si="11"/>
        <v>0</v>
      </c>
      <c r="V43" s="154">
        <f t="shared" si="11"/>
        <v>1915750</v>
      </c>
      <c r="W43" s="154">
        <f t="shared" si="11"/>
        <v>275230</v>
      </c>
      <c r="X43" s="154">
        <f t="shared" si="11"/>
        <v>86249</v>
      </c>
      <c r="Y43" s="358">
        <f>C43/'[4]2e'!C43*100</f>
        <v>46.5355328900064</v>
      </c>
    </row>
    <row r="44" spans="1:25" ht="22.5">
      <c r="A44" s="42">
        <v>39</v>
      </c>
      <c r="B44" s="49" t="s">
        <v>36</v>
      </c>
      <c r="C44" s="36">
        <f t="shared" si="0"/>
        <v>2282280</v>
      </c>
      <c r="D44" s="19"/>
      <c r="E44" s="20">
        <v>2282280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358">
        <f>C44/'[4]2e'!C44*100</f>
        <v>71.86413865243247</v>
      </c>
    </row>
    <row r="45" spans="1:25" ht="22.5">
      <c r="A45" s="42">
        <v>40</v>
      </c>
      <c r="B45" s="49" t="s">
        <v>37</v>
      </c>
      <c r="C45" s="36">
        <f t="shared" si="0"/>
        <v>0</v>
      </c>
      <c r="D45" s="19">
        <f>'[5]1'!C69</f>
        <v>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358" t="e">
        <f>C45/'[4]2e'!C45*100</f>
        <v>#DIV/0!</v>
      </c>
    </row>
    <row r="46" spans="1:25" ht="12.75">
      <c r="A46" s="42">
        <v>41</v>
      </c>
      <c r="B46" s="49" t="s">
        <v>38</v>
      </c>
      <c r="C46" s="36">
        <f t="shared" si="0"/>
        <v>2282280</v>
      </c>
      <c r="D46" s="50">
        <f aca="true" t="shared" si="12" ref="D46:X46">SUM(D44:D45)</f>
        <v>0</v>
      </c>
      <c r="E46" s="22">
        <f t="shared" si="12"/>
        <v>2282280</v>
      </c>
      <c r="F46" s="22">
        <f t="shared" si="12"/>
        <v>0</v>
      </c>
      <c r="G46" s="22">
        <f t="shared" si="12"/>
        <v>0</v>
      </c>
      <c r="H46" s="22">
        <f t="shared" si="12"/>
        <v>0</v>
      </c>
      <c r="I46" s="22">
        <f t="shared" si="12"/>
        <v>0</v>
      </c>
      <c r="J46" s="22">
        <f t="shared" si="12"/>
        <v>0</v>
      </c>
      <c r="K46" s="22">
        <f t="shared" si="12"/>
        <v>0</v>
      </c>
      <c r="L46" s="22">
        <f t="shared" si="12"/>
        <v>0</v>
      </c>
      <c r="M46" s="22">
        <f t="shared" si="12"/>
        <v>0</v>
      </c>
      <c r="N46" s="22">
        <f t="shared" si="12"/>
        <v>0</v>
      </c>
      <c r="O46" s="22">
        <f t="shared" si="12"/>
        <v>0</v>
      </c>
      <c r="P46" s="22">
        <f t="shared" si="12"/>
        <v>0</v>
      </c>
      <c r="Q46" s="22">
        <f t="shared" si="12"/>
        <v>0</v>
      </c>
      <c r="R46" s="22">
        <f t="shared" si="12"/>
        <v>0</v>
      </c>
      <c r="S46" s="22">
        <f t="shared" si="12"/>
        <v>0</v>
      </c>
      <c r="T46" s="22">
        <f t="shared" si="12"/>
        <v>0</v>
      </c>
      <c r="U46" s="22">
        <f t="shared" si="12"/>
        <v>0</v>
      </c>
      <c r="V46" s="22">
        <f t="shared" si="12"/>
        <v>0</v>
      </c>
      <c r="W46" s="22">
        <f t="shared" si="12"/>
        <v>0</v>
      </c>
      <c r="X46" s="22">
        <f t="shared" si="12"/>
        <v>0</v>
      </c>
      <c r="Y46" s="358">
        <f>C46/'[4]2e'!C46*100</f>
        <v>71.86413865243247</v>
      </c>
    </row>
    <row r="47" spans="1:25" ht="13.5" thickBot="1">
      <c r="A47" s="42">
        <v>42</v>
      </c>
      <c r="B47" s="54" t="s">
        <v>39</v>
      </c>
      <c r="C47" s="36">
        <f t="shared" si="0"/>
        <v>2282280</v>
      </c>
      <c r="D47" s="55">
        <f aca="true" t="shared" si="13" ref="D47:X47">D46</f>
        <v>0</v>
      </c>
      <c r="E47" s="56">
        <f t="shared" si="13"/>
        <v>2282280</v>
      </c>
      <c r="F47" s="56">
        <f t="shared" si="13"/>
        <v>0</v>
      </c>
      <c r="G47" s="56">
        <f t="shared" si="13"/>
        <v>0</v>
      </c>
      <c r="H47" s="56">
        <f t="shared" si="13"/>
        <v>0</v>
      </c>
      <c r="I47" s="56">
        <f t="shared" si="13"/>
        <v>0</v>
      </c>
      <c r="J47" s="56">
        <f t="shared" si="13"/>
        <v>0</v>
      </c>
      <c r="K47" s="56">
        <f t="shared" si="13"/>
        <v>0</v>
      </c>
      <c r="L47" s="56">
        <f t="shared" si="13"/>
        <v>0</v>
      </c>
      <c r="M47" s="56">
        <f t="shared" si="13"/>
        <v>0</v>
      </c>
      <c r="N47" s="56">
        <f t="shared" si="13"/>
        <v>0</v>
      </c>
      <c r="O47" s="56">
        <f t="shared" si="13"/>
        <v>0</v>
      </c>
      <c r="P47" s="56">
        <f t="shared" si="13"/>
        <v>0</v>
      </c>
      <c r="Q47" s="56">
        <f t="shared" si="13"/>
        <v>0</v>
      </c>
      <c r="R47" s="56">
        <f t="shared" si="13"/>
        <v>0</v>
      </c>
      <c r="S47" s="56">
        <f t="shared" si="13"/>
        <v>0</v>
      </c>
      <c r="T47" s="56">
        <f t="shared" si="13"/>
        <v>0</v>
      </c>
      <c r="U47" s="56">
        <f t="shared" si="13"/>
        <v>0</v>
      </c>
      <c r="V47" s="56">
        <f t="shared" si="13"/>
        <v>0</v>
      </c>
      <c r="W47" s="56">
        <f t="shared" si="13"/>
        <v>0</v>
      </c>
      <c r="X47" s="56">
        <f t="shared" si="13"/>
        <v>0</v>
      </c>
      <c r="Y47" s="358">
        <f>C47/'[4]2e'!C47*100</f>
        <v>71.86413865243247</v>
      </c>
    </row>
    <row r="48" spans="1:25" ht="14.25" thickBot="1" thickTop="1">
      <c r="A48" s="42">
        <v>43</v>
      </c>
      <c r="B48" s="57" t="s">
        <v>40</v>
      </c>
      <c r="C48" s="144">
        <f t="shared" si="0"/>
        <v>55586388</v>
      </c>
      <c r="D48" s="96">
        <f aca="true" t="shared" si="14" ref="D48:X48">D43+D47</f>
        <v>14458928</v>
      </c>
      <c r="E48" s="100">
        <f t="shared" si="14"/>
        <v>8339264</v>
      </c>
      <c r="F48" s="100">
        <f t="shared" si="14"/>
        <v>1438348</v>
      </c>
      <c r="G48" s="100">
        <f t="shared" si="14"/>
        <v>1569721</v>
      </c>
      <c r="H48" s="100">
        <f t="shared" si="14"/>
        <v>6238302</v>
      </c>
      <c r="I48" s="100">
        <f t="shared" si="14"/>
        <v>4374250</v>
      </c>
      <c r="J48" s="100">
        <f t="shared" si="14"/>
        <v>3188067</v>
      </c>
      <c r="K48" s="100">
        <f t="shared" si="14"/>
        <v>4713137</v>
      </c>
      <c r="L48" s="100">
        <f t="shared" si="14"/>
        <v>1534331</v>
      </c>
      <c r="M48" s="100">
        <f t="shared" si="14"/>
        <v>2478355</v>
      </c>
      <c r="N48" s="100">
        <f t="shared" si="14"/>
        <v>941697</v>
      </c>
      <c r="O48" s="100">
        <f t="shared" si="14"/>
        <v>0</v>
      </c>
      <c r="P48" s="100">
        <f t="shared" si="14"/>
        <v>0</v>
      </c>
      <c r="Q48" s="100">
        <f t="shared" si="14"/>
        <v>2466179</v>
      </c>
      <c r="R48" s="100">
        <f t="shared" si="14"/>
        <v>1564180</v>
      </c>
      <c r="S48" s="100">
        <f t="shared" si="14"/>
        <v>0</v>
      </c>
      <c r="T48" s="100">
        <f t="shared" si="14"/>
        <v>4400</v>
      </c>
      <c r="U48" s="100">
        <f t="shared" si="14"/>
        <v>0</v>
      </c>
      <c r="V48" s="100">
        <f t="shared" si="14"/>
        <v>1915750</v>
      </c>
      <c r="W48" s="100">
        <f t="shared" si="14"/>
        <v>275230</v>
      </c>
      <c r="X48" s="100">
        <f t="shared" si="14"/>
        <v>86249</v>
      </c>
      <c r="Y48" s="358">
        <f>C48/'[4]2e'!C48*100</f>
        <v>47.218838249866614</v>
      </c>
    </row>
    <row r="49" ht="13.5" thickTop="1">
      <c r="C49" s="58"/>
    </row>
    <row r="50" ht="12.75">
      <c r="C50" s="58"/>
    </row>
    <row r="51" ht="12.75">
      <c r="C51" s="58"/>
    </row>
    <row r="52" ht="12.75">
      <c r="C52" s="58"/>
    </row>
  </sheetData>
  <sheetProtection/>
  <printOptions/>
  <pageMargins left="0.15748031496062992" right="0.15748031496062992" top="0.3937007874015748" bottom="0.3937007874015748" header="0.5118110236220472" footer="0.5118110236220472"/>
  <pageSetup horizontalDpi="600" verticalDpi="600" orientation="landscape" scale="55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2" sqref="C2"/>
    </sheetView>
  </sheetViews>
  <sheetFormatPr defaultColWidth="8.00390625" defaultRowHeight="12.75"/>
  <cols>
    <col min="1" max="1" width="6.50390625" style="396" customWidth="1"/>
    <col min="2" max="2" width="49.50390625" style="396" customWidth="1"/>
    <col min="3" max="3" width="22.00390625" style="396" customWidth="1"/>
    <col min="4" max="16384" width="8.00390625" style="396" customWidth="1"/>
  </cols>
  <sheetData>
    <row r="1" ht="13.5">
      <c r="C1" s="397"/>
    </row>
    <row r="2" ht="12.75">
      <c r="C2" s="211" t="s">
        <v>1241</v>
      </c>
    </row>
    <row r="3" spans="2:3" ht="13.5">
      <c r="B3" s="398" t="s">
        <v>710</v>
      </c>
      <c r="C3" s="397"/>
    </row>
    <row r="4" spans="1:2" ht="13.5">
      <c r="A4" s="399"/>
      <c r="B4" s="399" t="s">
        <v>109</v>
      </c>
    </row>
    <row r="5" spans="1:3" ht="33.75" customHeight="1">
      <c r="A5" s="529" t="s">
        <v>702</v>
      </c>
      <c r="B5" s="529"/>
      <c r="C5" s="529"/>
    </row>
    <row r="6" spans="2:3" ht="13.5" thickBot="1">
      <c r="B6" s="396" t="s">
        <v>308</v>
      </c>
      <c r="C6" s="400" t="s">
        <v>174</v>
      </c>
    </row>
    <row r="7" spans="1:3" s="398" customFormat="1" ht="43.5" customHeight="1">
      <c r="A7" s="401"/>
      <c r="B7" s="402" t="s">
        <v>368</v>
      </c>
      <c r="C7" s="403" t="s">
        <v>703</v>
      </c>
    </row>
    <row r="8" spans="1:3" ht="28.5" customHeight="1">
      <c r="A8" s="404">
        <v>1</v>
      </c>
      <c r="B8" s="405" t="s">
        <v>711</v>
      </c>
      <c r="C8" s="406"/>
    </row>
    <row r="9" spans="1:3" ht="32.25" customHeight="1">
      <c r="A9" s="407">
        <v>2</v>
      </c>
      <c r="B9" s="408" t="s">
        <v>704</v>
      </c>
      <c r="C9" s="409">
        <v>69372464</v>
      </c>
    </row>
    <row r="10" spans="1:3" ht="18" customHeight="1">
      <c r="A10" s="404">
        <v>3</v>
      </c>
      <c r="B10" s="408" t="s">
        <v>705</v>
      </c>
      <c r="C10" s="409"/>
    </row>
    <row r="11" spans="1:3" ht="18" customHeight="1">
      <c r="A11" s="407">
        <v>4</v>
      </c>
      <c r="B11" s="408" t="s">
        <v>706</v>
      </c>
      <c r="C11" s="410">
        <v>46905</v>
      </c>
    </row>
    <row r="12" spans="1:3" ht="18" customHeight="1">
      <c r="A12" s="404">
        <v>5</v>
      </c>
      <c r="B12" s="408" t="s">
        <v>707</v>
      </c>
      <c r="C12" s="409"/>
    </row>
    <row r="13" spans="1:4" ht="25.5" customHeight="1">
      <c r="A13" s="407">
        <v>6</v>
      </c>
      <c r="B13" s="405" t="s">
        <v>708</v>
      </c>
      <c r="C13" s="411">
        <f>SUM(C9:C12)</f>
        <v>69419369</v>
      </c>
      <c r="D13" s="412"/>
    </row>
    <row r="14" spans="1:3" ht="12.75">
      <c r="A14" s="404">
        <v>7</v>
      </c>
      <c r="B14" s="413" t="s">
        <v>712</v>
      </c>
      <c r="C14" s="414"/>
    </row>
    <row r="15" spans="1:3" ht="39">
      <c r="A15" s="407">
        <v>8</v>
      </c>
      <c r="B15" s="408" t="s">
        <v>704</v>
      </c>
      <c r="C15" s="409">
        <v>90357153</v>
      </c>
    </row>
    <row r="16" spans="1:3" ht="12.75">
      <c r="A16" s="404">
        <v>9</v>
      </c>
      <c r="B16" s="408" t="s">
        <v>705</v>
      </c>
      <c r="C16" s="409"/>
    </row>
    <row r="17" spans="1:3" ht="12.75">
      <c r="A17" s="407">
        <v>10</v>
      </c>
      <c r="B17" s="408" t="s">
        <v>706</v>
      </c>
      <c r="C17" s="410">
        <v>26310</v>
      </c>
    </row>
    <row r="18" spans="1:3" ht="12.75">
      <c r="A18" s="404">
        <v>11</v>
      </c>
      <c r="B18" s="408" t="s">
        <v>707</v>
      </c>
      <c r="C18" s="409"/>
    </row>
    <row r="19" spans="1:3" ht="12.75">
      <c r="A19" s="404" t="s">
        <v>425</v>
      </c>
      <c r="B19" s="415" t="s">
        <v>709</v>
      </c>
      <c r="C19" s="416">
        <f>SUM(C15:C18)</f>
        <v>90383463</v>
      </c>
    </row>
  </sheetData>
  <sheetProtection/>
  <mergeCells count="1">
    <mergeCell ref="A5:C5"/>
  </mergeCells>
  <printOptions horizontalCentered="1"/>
  <pageMargins left="0.7874015748031497" right="0.7874015748031497" top="1.18" bottom="0.984251968503937" header="0.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B1">
      <pane ySplit="6" topLeftCell="A43" activePane="bottomLeft" state="frozen"/>
      <selection pane="topLeft" activeCell="D69" sqref="D69"/>
      <selection pane="bottomLeft" activeCell="C1" sqref="C1"/>
    </sheetView>
  </sheetViews>
  <sheetFormatPr defaultColWidth="9.00390625" defaultRowHeight="12.75"/>
  <cols>
    <col min="1" max="1" width="5.625" style="0" customWidth="1"/>
    <col min="2" max="2" width="50.00390625" style="0" customWidth="1"/>
    <col min="3" max="3" width="13.00390625" style="18" customWidth="1"/>
    <col min="4" max="12" width="10.625" style="18" customWidth="1"/>
  </cols>
  <sheetData>
    <row r="1" spans="2:3" ht="17.25">
      <c r="B1" s="137" t="s">
        <v>109</v>
      </c>
      <c r="C1" s="211" t="s">
        <v>1242</v>
      </c>
    </row>
    <row r="2" spans="2:3" ht="18">
      <c r="B2" s="138" t="s">
        <v>259</v>
      </c>
      <c r="C2" s="211" t="s">
        <v>714</v>
      </c>
    </row>
    <row r="3" ht="18">
      <c r="B3" s="2"/>
    </row>
    <row r="4" spans="2:3" ht="15">
      <c r="B4" s="3" t="s">
        <v>102</v>
      </c>
      <c r="C4" s="18" t="s">
        <v>104</v>
      </c>
    </row>
    <row r="5" spans="1:12" ht="36" thickBot="1">
      <c r="A5" s="139" t="s">
        <v>0</v>
      </c>
      <c r="B5" s="140" t="s">
        <v>1</v>
      </c>
      <c r="C5" s="34" t="s">
        <v>164</v>
      </c>
      <c r="D5" s="79" t="s">
        <v>111</v>
      </c>
      <c r="E5" s="62" t="s">
        <v>261</v>
      </c>
      <c r="F5" s="79" t="s">
        <v>112</v>
      </c>
      <c r="G5" s="79" t="s">
        <v>114</v>
      </c>
      <c r="H5" s="79" t="s">
        <v>115</v>
      </c>
      <c r="I5" s="79" t="s">
        <v>117</v>
      </c>
      <c r="J5" s="79" t="s">
        <v>118</v>
      </c>
      <c r="K5" s="80" t="s">
        <v>119</v>
      </c>
      <c r="L5" s="64" t="s">
        <v>120</v>
      </c>
    </row>
    <row r="6" spans="1:12" ht="26.25">
      <c r="A6" s="1">
        <v>1</v>
      </c>
      <c r="B6" s="4" t="s">
        <v>42</v>
      </c>
      <c r="C6" s="35">
        <f aca="true" t="shared" si="0" ref="C6:C69">SUM(D6:L6)</f>
        <v>16661963</v>
      </c>
      <c r="D6" s="20">
        <v>16661963</v>
      </c>
      <c r="E6" s="20"/>
      <c r="F6" s="20"/>
      <c r="G6" s="20"/>
      <c r="H6" s="20"/>
      <c r="I6" s="20"/>
      <c r="J6" s="20"/>
      <c r="K6" s="20"/>
      <c r="L6" s="20"/>
    </row>
    <row r="7" spans="1:12" ht="26.25">
      <c r="A7" s="1">
        <v>2</v>
      </c>
      <c r="B7" s="4" t="s">
        <v>43</v>
      </c>
      <c r="C7" s="36">
        <f t="shared" si="0"/>
        <v>0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26.25">
      <c r="A8" s="1">
        <v>3</v>
      </c>
      <c r="B8" s="66" t="s">
        <v>165</v>
      </c>
      <c r="C8" s="36">
        <f t="shared" si="0"/>
        <v>4116600</v>
      </c>
      <c r="D8" s="20">
        <v>4116600</v>
      </c>
      <c r="E8" s="20"/>
      <c r="F8" s="20"/>
      <c r="G8" s="20"/>
      <c r="H8" s="20"/>
      <c r="I8" s="20"/>
      <c r="J8" s="20"/>
      <c r="K8" s="20"/>
      <c r="L8" s="20"/>
    </row>
    <row r="9" spans="1:12" ht="12.75">
      <c r="A9" s="1"/>
      <c r="B9" s="66" t="s">
        <v>144</v>
      </c>
      <c r="C9" s="36"/>
      <c r="D9" s="20">
        <v>937097</v>
      </c>
      <c r="E9" s="20"/>
      <c r="F9" s="20"/>
      <c r="G9" s="20"/>
      <c r="H9" s="20"/>
      <c r="I9" s="20"/>
      <c r="J9" s="20"/>
      <c r="K9" s="20"/>
      <c r="L9" s="20"/>
    </row>
    <row r="10" spans="1:12" ht="26.25">
      <c r="A10" s="1">
        <v>4</v>
      </c>
      <c r="B10" s="4" t="s">
        <v>44</v>
      </c>
      <c r="C10" s="36">
        <f t="shared" si="0"/>
        <v>2270000</v>
      </c>
      <c r="D10" s="20">
        <v>2270000</v>
      </c>
      <c r="E10" s="20"/>
      <c r="F10" s="20"/>
      <c r="G10" s="20"/>
      <c r="H10" s="20"/>
      <c r="I10" s="20"/>
      <c r="J10" s="20"/>
      <c r="K10" s="20"/>
      <c r="L10" s="20"/>
    </row>
    <row r="11" spans="1:12" ht="26.25">
      <c r="A11" s="1">
        <v>5</v>
      </c>
      <c r="B11" s="4" t="s">
        <v>45</v>
      </c>
      <c r="C11" s="36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2.75">
      <c r="A12" s="1">
        <v>6</v>
      </c>
      <c r="B12" s="4" t="s">
        <v>46</v>
      </c>
      <c r="C12" s="36">
        <f t="shared" si="0"/>
        <v>23985660</v>
      </c>
      <c r="D12" s="21">
        <f aca="true" t="shared" si="1" ref="D12:L12">SUM(D6:D11)</f>
        <v>23985660</v>
      </c>
      <c r="E12" s="21">
        <f t="shared" si="1"/>
        <v>0</v>
      </c>
      <c r="F12" s="21">
        <f t="shared" si="1"/>
        <v>0</v>
      </c>
      <c r="G12" s="21">
        <f t="shared" si="1"/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</row>
    <row r="13" spans="1:12" ht="26.25">
      <c r="A13" s="1">
        <v>7</v>
      </c>
      <c r="B13" s="4" t="s">
        <v>47</v>
      </c>
      <c r="C13" s="36">
        <f t="shared" si="0"/>
        <v>9067379</v>
      </c>
      <c r="D13" s="21">
        <f aca="true" t="shared" si="2" ref="D13:L13">SUM(D14:D18)</f>
        <v>4000000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5067379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</row>
    <row r="14" spans="1:12" ht="12.75">
      <c r="A14" s="1">
        <v>8</v>
      </c>
      <c r="B14" s="4" t="s">
        <v>127</v>
      </c>
      <c r="C14" s="36">
        <f t="shared" si="0"/>
        <v>4000000</v>
      </c>
      <c r="D14" s="20">
        <v>4000000</v>
      </c>
      <c r="E14" s="20"/>
      <c r="F14" s="20"/>
      <c r="G14" s="20"/>
      <c r="H14" s="20"/>
      <c r="I14" s="20"/>
      <c r="J14" s="20"/>
      <c r="K14" s="20"/>
      <c r="L14" s="20"/>
    </row>
    <row r="15" spans="1:12" ht="12.75">
      <c r="A15" s="1">
        <v>9</v>
      </c>
      <c r="B15" s="4" t="s">
        <v>48</v>
      </c>
      <c r="C15" s="36">
        <f t="shared" si="0"/>
        <v>0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2.75">
      <c r="A16" s="1">
        <v>10</v>
      </c>
      <c r="B16" s="4" t="s">
        <v>49</v>
      </c>
      <c r="C16" s="36">
        <f t="shared" si="0"/>
        <v>5067379</v>
      </c>
      <c r="D16" s="20"/>
      <c r="E16" s="22"/>
      <c r="F16" s="20"/>
      <c r="G16" s="20"/>
      <c r="H16" s="20">
        <v>5067379</v>
      </c>
      <c r="I16" s="22"/>
      <c r="J16" s="20"/>
      <c r="K16" s="20"/>
      <c r="L16" s="20"/>
    </row>
    <row r="17" spans="1:12" ht="12.75">
      <c r="A17" s="1"/>
      <c r="B17" s="4" t="s">
        <v>126</v>
      </c>
      <c r="C17" s="36">
        <f t="shared" si="0"/>
        <v>0</v>
      </c>
      <c r="D17" s="20"/>
      <c r="E17" s="22"/>
      <c r="F17" s="20"/>
      <c r="G17" s="20"/>
      <c r="H17" s="20"/>
      <c r="I17" s="22"/>
      <c r="J17" s="20"/>
      <c r="K17" s="20"/>
      <c r="L17" s="20"/>
    </row>
    <row r="18" spans="1:12" ht="12.75">
      <c r="A18" s="1">
        <v>11</v>
      </c>
      <c r="B18" s="4" t="s">
        <v>50</v>
      </c>
      <c r="C18" s="36">
        <f t="shared" si="0"/>
        <v>0</v>
      </c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6.25">
      <c r="A19" s="1">
        <v>12</v>
      </c>
      <c r="B19" s="5" t="s">
        <v>51</v>
      </c>
      <c r="C19" s="36">
        <f t="shared" si="0"/>
        <v>33053039</v>
      </c>
      <c r="D19" s="23">
        <f aca="true" t="shared" si="3" ref="D19:L19">D12+D13</f>
        <v>27985660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3"/>
        <v>5067379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</row>
    <row r="20" spans="1:12" ht="12.75">
      <c r="A20" s="1">
        <v>13</v>
      </c>
      <c r="B20" s="4" t="s">
        <v>52</v>
      </c>
      <c r="C20" s="36">
        <f t="shared" si="0"/>
        <v>0</v>
      </c>
      <c r="D20" s="24">
        <f aca="true" t="shared" si="4" ref="D20:L20">SUM(D21:D24)</f>
        <v>0</v>
      </c>
      <c r="E20" s="24">
        <f t="shared" si="4"/>
        <v>0</v>
      </c>
      <c r="F20" s="24">
        <f t="shared" si="4"/>
        <v>0</v>
      </c>
      <c r="G20" s="24">
        <f t="shared" si="4"/>
        <v>0</v>
      </c>
      <c r="H20" s="24">
        <f t="shared" si="4"/>
        <v>0</v>
      </c>
      <c r="I20" s="24">
        <f t="shared" si="4"/>
        <v>0</v>
      </c>
      <c r="J20" s="24">
        <f t="shared" si="4"/>
        <v>0</v>
      </c>
      <c r="K20" s="24">
        <f t="shared" si="4"/>
        <v>0</v>
      </c>
      <c r="L20" s="24">
        <f t="shared" si="4"/>
        <v>0</v>
      </c>
    </row>
    <row r="21" spans="1:12" ht="12.75">
      <c r="A21" s="1">
        <v>14</v>
      </c>
      <c r="B21" s="4" t="s">
        <v>53</v>
      </c>
      <c r="C21" s="36">
        <f t="shared" si="0"/>
        <v>0</v>
      </c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>
      <c r="A22" s="1">
        <v>15</v>
      </c>
      <c r="B22" s="4" t="s">
        <v>54</v>
      </c>
      <c r="C22" s="36">
        <f t="shared" si="0"/>
        <v>0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2.75">
      <c r="A23" s="1">
        <v>16</v>
      </c>
      <c r="B23" s="4" t="s">
        <v>55</v>
      </c>
      <c r="C23" s="36">
        <f t="shared" si="0"/>
        <v>0</v>
      </c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2.75">
      <c r="A24" s="1">
        <v>17</v>
      </c>
      <c r="B24" s="141" t="s">
        <v>56</v>
      </c>
      <c r="C24" s="36">
        <f t="shared" si="0"/>
        <v>0</v>
      </c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26.25">
      <c r="A25" s="1">
        <v>18</v>
      </c>
      <c r="B25" s="5" t="s">
        <v>57</v>
      </c>
      <c r="C25" s="36">
        <f t="shared" si="0"/>
        <v>0</v>
      </c>
      <c r="D25" s="23">
        <f aca="true" t="shared" si="5" ref="D25:L25">D20</f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</row>
    <row r="26" spans="1:12" ht="12.75">
      <c r="A26" s="1">
        <v>19</v>
      </c>
      <c r="B26" s="4" t="s">
        <v>58</v>
      </c>
      <c r="C26" s="36">
        <f t="shared" si="0"/>
        <v>1320000</v>
      </c>
      <c r="D26" s="21">
        <f>SUM(C27:C28)</f>
        <v>1320000</v>
      </c>
      <c r="E26" s="21">
        <f aca="true" t="shared" si="6" ref="E26:L26">SUM(E27:E28)</f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1">
        <f t="shared" si="6"/>
        <v>0</v>
      </c>
      <c r="K26" s="21">
        <f t="shared" si="6"/>
        <v>0</v>
      </c>
      <c r="L26" s="21">
        <f t="shared" si="6"/>
        <v>0</v>
      </c>
    </row>
    <row r="27" spans="1:12" ht="12.75">
      <c r="A27" s="1">
        <v>20</v>
      </c>
      <c r="B27" s="4" t="s">
        <v>59</v>
      </c>
      <c r="C27" s="36">
        <f>SUM(D27:L27)</f>
        <v>300000</v>
      </c>
      <c r="D27" s="20">
        <v>300000</v>
      </c>
      <c r="E27" s="82"/>
      <c r="F27" s="20"/>
      <c r="G27" s="20"/>
      <c r="H27" s="20"/>
      <c r="I27" s="20"/>
      <c r="J27" s="20"/>
      <c r="K27" s="20"/>
      <c r="L27" s="20"/>
    </row>
    <row r="28" spans="1:12" ht="16.5" customHeight="1">
      <c r="A28" s="1">
        <v>21</v>
      </c>
      <c r="B28" s="4" t="s">
        <v>60</v>
      </c>
      <c r="C28" s="36">
        <f>SUM(D28:L28)</f>
        <v>1020000</v>
      </c>
      <c r="D28" s="20">
        <v>1020000</v>
      </c>
      <c r="E28" s="82"/>
      <c r="F28" s="20"/>
      <c r="G28" s="20"/>
      <c r="H28" s="20"/>
      <c r="I28" s="20"/>
      <c r="J28" s="20"/>
      <c r="K28" s="20"/>
      <c r="L28" s="20"/>
    </row>
    <row r="29" spans="1:12" ht="18.75" customHeight="1">
      <c r="A29" s="1">
        <v>22</v>
      </c>
      <c r="B29" s="4" t="s">
        <v>61</v>
      </c>
      <c r="C29" s="36">
        <f>SUM(D29:L29)</f>
        <v>4000000</v>
      </c>
      <c r="D29" s="20">
        <v>4000000</v>
      </c>
      <c r="E29" s="82"/>
      <c r="F29" s="20"/>
      <c r="G29" s="20"/>
      <c r="H29" s="20"/>
      <c r="I29" s="20"/>
      <c r="J29" s="20"/>
      <c r="K29" s="20"/>
      <c r="L29" s="20"/>
    </row>
    <row r="30" spans="1:12" ht="12.75">
      <c r="A30" s="1">
        <v>23</v>
      </c>
      <c r="B30" s="4" t="s">
        <v>62</v>
      </c>
      <c r="C30" s="36">
        <f>SUM(D30:L30)</f>
        <v>0</v>
      </c>
      <c r="D30" s="20"/>
      <c r="E30" s="82"/>
      <c r="F30" s="20"/>
      <c r="G30" s="20"/>
      <c r="H30" s="20"/>
      <c r="I30" s="20"/>
      <c r="J30" s="20"/>
      <c r="K30" s="20"/>
      <c r="L30" s="20"/>
    </row>
    <row r="31" spans="1:12" ht="26.25">
      <c r="A31" s="1">
        <v>24</v>
      </c>
      <c r="B31" s="4" t="s">
        <v>63</v>
      </c>
      <c r="C31" s="36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1">
        <v>25</v>
      </c>
      <c r="B32" s="4" t="s">
        <v>64</v>
      </c>
      <c r="C32" s="36">
        <f t="shared" si="0"/>
        <v>0</v>
      </c>
      <c r="D32" s="21">
        <f>SUM(D31:D31)</f>
        <v>0</v>
      </c>
      <c r="E32" s="21">
        <f aca="true" t="shared" si="7" ref="E32:L32">SUM(E29:E31)</f>
        <v>0</v>
      </c>
      <c r="F32" s="21">
        <f t="shared" si="7"/>
        <v>0</v>
      </c>
      <c r="G32" s="21">
        <f t="shared" si="7"/>
        <v>0</v>
      </c>
      <c r="H32" s="21">
        <f t="shared" si="7"/>
        <v>0</v>
      </c>
      <c r="I32" s="21">
        <f t="shared" si="7"/>
        <v>0</v>
      </c>
      <c r="J32" s="21">
        <f t="shared" si="7"/>
        <v>0</v>
      </c>
      <c r="K32" s="21">
        <f t="shared" si="7"/>
        <v>0</v>
      </c>
      <c r="L32" s="21">
        <f t="shared" si="7"/>
        <v>0</v>
      </c>
    </row>
    <row r="33" spans="1:12" ht="12.75">
      <c r="A33" s="1">
        <v>26</v>
      </c>
      <c r="B33" s="4" t="s">
        <v>65</v>
      </c>
      <c r="C33" s="36">
        <f t="shared" si="0"/>
        <v>0</v>
      </c>
      <c r="D33" s="21">
        <f aca="true" t="shared" si="8" ref="D33:L33">SUM(D34:D36)</f>
        <v>0</v>
      </c>
      <c r="E33" s="21">
        <f t="shared" si="8"/>
        <v>0</v>
      </c>
      <c r="F33" s="21">
        <f t="shared" si="8"/>
        <v>0</v>
      </c>
      <c r="G33" s="21">
        <f t="shared" si="8"/>
        <v>0</v>
      </c>
      <c r="H33" s="21">
        <f t="shared" si="8"/>
        <v>0</v>
      </c>
      <c r="I33" s="21">
        <f t="shared" si="8"/>
        <v>0</v>
      </c>
      <c r="J33" s="21">
        <f t="shared" si="8"/>
        <v>0</v>
      </c>
      <c r="K33" s="21">
        <f t="shared" si="8"/>
        <v>0</v>
      </c>
      <c r="L33" s="21">
        <f t="shared" si="8"/>
        <v>0</v>
      </c>
    </row>
    <row r="34" spans="1:12" ht="39">
      <c r="A34" s="1">
        <v>27</v>
      </c>
      <c r="B34" s="4" t="s">
        <v>66</v>
      </c>
      <c r="C34" s="36">
        <f t="shared" si="0"/>
        <v>0</v>
      </c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1">
        <v>28</v>
      </c>
      <c r="B35" s="4" t="s">
        <v>67</v>
      </c>
      <c r="C35" s="36">
        <f t="shared" si="0"/>
        <v>0</v>
      </c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1">
        <v>29</v>
      </c>
      <c r="B36" s="4" t="s">
        <v>166</v>
      </c>
      <c r="C36" s="36">
        <f t="shared" si="0"/>
        <v>0</v>
      </c>
      <c r="D36" s="25"/>
      <c r="E36" s="20"/>
      <c r="F36" s="25"/>
      <c r="G36" s="25"/>
      <c r="H36" s="25"/>
      <c r="I36" s="25"/>
      <c r="J36" s="25"/>
      <c r="K36" s="25"/>
      <c r="L36" s="25"/>
    </row>
    <row r="37" spans="1:12" ht="12.75">
      <c r="A37" s="1">
        <v>30</v>
      </c>
      <c r="B37" s="5" t="s">
        <v>68</v>
      </c>
      <c r="C37" s="36">
        <f t="shared" si="0"/>
        <v>5320000</v>
      </c>
      <c r="D37" s="23">
        <f>D26+D29+D30+D31+D32+D33</f>
        <v>5320000</v>
      </c>
      <c r="E37" s="23">
        <f aca="true" t="shared" si="9" ref="E37:L37">E26+E29+E30+E31+E32+E33</f>
        <v>0</v>
      </c>
      <c r="F37" s="23">
        <f t="shared" si="9"/>
        <v>0</v>
      </c>
      <c r="G37" s="23">
        <f t="shared" si="9"/>
        <v>0</v>
      </c>
      <c r="H37" s="23">
        <f t="shared" si="9"/>
        <v>0</v>
      </c>
      <c r="I37" s="23">
        <f t="shared" si="9"/>
        <v>0</v>
      </c>
      <c r="J37" s="23">
        <f t="shared" si="9"/>
        <v>0</v>
      </c>
      <c r="K37" s="23">
        <f t="shared" si="9"/>
        <v>0</v>
      </c>
      <c r="L37" s="23">
        <f t="shared" si="9"/>
        <v>0</v>
      </c>
    </row>
    <row r="38" spans="1:12" ht="12.75">
      <c r="A38" s="1">
        <v>31</v>
      </c>
      <c r="B38" s="6" t="s">
        <v>69</v>
      </c>
      <c r="C38" s="36">
        <f t="shared" si="0"/>
        <v>190000</v>
      </c>
      <c r="D38" s="26">
        <f aca="true" t="shared" si="10" ref="D38:L38">SUM(D39:D41)</f>
        <v>0</v>
      </c>
      <c r="E38" s="26">
        <f t="shared" si="10"/>
        <v>0</v>
      </c>
      <c r="F38" s="26">
        <f t="shared" si="10"/>
        <v>0</v>
      </c>
      <c r="G38" s="26">
        <f t="shared" si="10"/>
        <v>190000</v>
      </c>
      <c r="H38" s="26">
        <f t="shared" si="10"/>
        <v>0</v>
      </c>
      <c r="I38" s="26">
        <f t="shared" si="10"/>
        <v>0</v>
      </c>
      <c r="J38" s="26">
        <f t="shared" si="10"/>
        <v>0</v>
      </c>
      <c r="K38" s="26">
        <f t="shared" si="10"/>
        <v>0</v>
      </c>
      <c r="L38" s="26">
        <f t="shared" si="10"/>
        <v>0</v>
      </c>
    </row>
    <row r="39" spans="1:12" ht="12.75">
      <c r="A39" s="1">
        <v>32</v>
      </c>
      <c r="B39" s="6" t="s">
        <v>70</v>
      </c>
      <c r="C39" s="36">
        <f t="shared" si="0"/>
        <v>0</v>
      </c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2.75">
      <c r="A40" s="1">
        <v>33</v>
      </c>
      <c r="B40" s="6" t="s">
        <v>71</v>
      </c>
      <c r="C40" s="36">
        <f t="shared" si="0"/>
        <v>190000</v>
      </c>
      <c r="D40" s="22"/>
      <c r="E40" s="22"/>
      <c r="F40" s="22"/>
      <c r="G40" s="22">
        <v>190000</v>
      </c>
      <c r="H40" s="22"/>
      <c r="I40" s="22"/>
      <c r="J40" s="22"/>
      <c r="K40" s="22"/>
      <c r="L40" s="22"/>
    </row>
    <row r="41" spans="1:12" ht="12.75">
      <c r="A41" s="1">
        <v>34</v>
      </c>
      <c r="B41" s="6" t="s">
        <v>72</v>
      </c>
      <c r="C41" s="36">
        <f t="shared" si="0"/>
        <v>0</v>
      </c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2.75">
      <c r="A42" s="1">
        <v>35</v>
      </c>
      <c r="B42" s="4" t="s">
        <v>73</v>
      </c>
      <c r="C42" s="36">
        <f t="shared" si="0"/>
        <v>1520000</v>
      </c>
      <c r="D42" s="26">
        <f aca="true" t="shared" si="11" ref="D42:L42">SUM(D43:D44)</f>
        <v>0</v>
      </c>
      <c r="E42" s="26">
        <f t="shared" si="11"/>
        <v>0</v>
      </c>
      <c r="F42" s="26">
        <f t="shared" si="11"/>
        <v>0</v>
      </c>
      <c r="G42" s="26">
        <f t="shared" si="11"/>
        <v>120000</v>
      </c>
      <c r="H42" s="26">
        <f t="shared" si="11"/>
        <v>0</v>
      </c>
      <c r="I42" s="26">
        <f t="shared" si="11"/>
        <v>1400000</v>
      </c>
      <c r="J42" s="26">
        <f t="shared" si="11"/>
        <v>0</v>
      </c>
      <c r="K42" s="26">
        <f t="shared" si="11"/>
        <v>0</v>
      </c>
      <c r="L42" s="26">
        <f t="shared" si="11"/>
        <v>0</v>
      </c>
    </row>
    <row r="43" spans="1:12" ht="12.75">
      <c r="A43" s="1">
        <v>36</v>
      </c>
      <c r="B43" s="4" t="s">
        <v>74</v>
      </c>
      <c r="C43" s="36">
        <f t="shared" si="0"/>
        <v>1400000</v>
      </c>
      <c r="D43" s="20"/>
      <c r="E43" s="20"/>
      <c r="F43" s="20"/>
      <c r="G43" s="20"/>
      <c r="H43" s="20"/>
      <c r="I43" s="20">
        <v>1400000</v>
      </c>
      <c r="J43" s="20"/>
      <c r="K43" s="20"/>
      <c r="L43" s="20"/>
    </row>
    <row r="44" spans="1:12" ht="12.75">
      <c r="A44" s="1">
        <v>37</v>
      </c>
      <c r="B44" s="4" t="s">
        <v>75</v>
      </c>
      <c r="C44" s="36">
        <f t="shared" si="0"/>
        <v>120000</v>
      </c>
      <c r="D44" s="20"/>
      <c r="E44" s="20"/>
      <c r="F44" s="20"/>
      <c r="G44" s="20">
        <v>120000</v>
      </c>
      <c r="H44" s="20"/>
      <c r="I44" s="20"/>
      <c r="J44" s="20"/>
      <c r="K44" s="20"/>
      <c r="L44" s="20"/>
    </row>
    <row r="45" spans="1:12" ht="12.75">
      <c r="A45" s="1">
        <v>38</v>
      </c>
      <c r="B45" s="4" t="s">
        <v>76</v>
      </c>
      <c r="C45" s="36">
        <f t="shared" si="0"/>
        <v>0</v>
      </c>
      <c r="D45" s="26">
        <f aca="true" t="shared" si="12" ref="D45:L45">SUM(D46:D50)</f>
        <v>0</v>
      </c>
      <c r="E45" s="26">
        <f t="shared" si="12"/>
        <v>0</v>
      </c>
      <c r="F45" s="26">
        <f t="shared" si="12"/>
        <v>0</v>
      </c>
      <c r="G45" s="26">
        <f t="shared" si="12"/>
        <v>0</v>
      </c>
      <c r="H45" s="26">
        <f t="shared" si="12"/>
        <v>0</v>
      </c>
      <c r="I45" s="26">
        <f t="shared" si="12"/>
        <v>0</v>
      </c>
      <c r="J45" s="26">
        <f t="shared" si="12"/>
        <v>0</v>
      </c>
      <c r="K45" s="26">
        <f t="shared" si="12"/>
        <v>0</v>
      </c>
      <c r="L45" s="26">
        <f t="shared" si="12"/>
        <v>0</v>
      </c>
    </row>
    <row r="46" spans="1:12" ht="26.25">
      <c r="A46" s="1">
        <v>39</v>
      </c>
      <c r="B46" s="4" t="s">
        <v>77</v>
      </c>
      <c r="C46" s="36">
        <f t="shared" si="0"/>
        <v>0</v>
      </c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26.25">
      <c r="A47" s="1">
        <v>40</v>
      </c>
      <c r="B47" s="4" t="s">
        <v>78</v>
      </c>
      <c r="C47" s="36">
        <f t="shared" si="0"/>
        <v>0</v>
      </c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1">
        <v>41</v>
      </c>
      <c r="B48" s="4" t="s">
        <v>79</v>
      </c>
      <c r="C48" s="36">
        <f t="shared" si="0"/>
        <v>0</v>
      </c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6.25">
      <c r="A49" s="1">
        <v>42</v>
      </c>
      <c r="B49" s="4" t="s">
        <v>80</v>
      </c>
      <c r="C49" s="36">
        <f t="shared" si="0"/>
        <v>0</v>
      </c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2.75">
      <c r="A50" s="1">
        <v>43</v>
      </c>
      <c r="B50" s="4" t="s">
        <v>81</v>
      </c>
      <c r="C50" s="36">
        <f t="shared" si="0"/>
        <v>0</v>
      </c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2.75">
      <c r="A51" s="1">
        <v>44</v>
      </c>
      <c r="B51" s="4" t="s">
        <v>82</v>
      </c>
      <c r="C51" s="36">
        <f t="shared" si="0"/>
        <v>745261</v>
      </c>
      <c r="D51" s="20"/>
      <c r="E51" s="20"/>
      <c r="F51" s="20"/>
      <c r="G51" s="20"/>
      <c r="H51" s="20"/>
      <c r="I51" s="20"/>
      <c r="J51" s="20">
        <v>745261</v>
      </c>
      <c r="K51" s="20"/>
      <c r="L51" s="20"/>
    </row>
    <row r="52" spans="1:12" ht="12.75">
      <c r="A52" s="1">
        <v>45</v>
      </c>
      <c r="B52" s="4" t="s">
        <v>83</v>
      </c>
      <c r="C52" s="36">
        <f t="shared" si="0"/>
        <v>0</v>
      </c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2.75">
      <c r="A53" s="1">
        <v>46</v>
      </c>
      <c r="B53" s="4" t="s">
        <v>84</v>
      </c>
      <c r="C53" s="36">
        <f t="shared" si="0"/>
        <v>0</v>
      </c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26.25">
      <c r="A54" s="1">
        <v>47</v>
      </c>
      <c r="B54" s="4" t="s">
        <v>85</v>
      </c>
      <c r="C54" s="36">
        <f t="shared" si="0"/>
        <v>0</v>
      </c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2.75">
      <c r="A55" s="1">
        <v>48</v>
      </c>
      <c r="B55" s="4" t="s">
        <v>86</v>
      </c>
      <c r="C55" s="36">
        <f t="shared" si="0"/>
        <v>0</v>
      </c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26.25">
      <c r="A56" s="1">
        <v>49</v>
      </c>
      <c r="B56" s="4" t="s">
        <v>87</v>
      </c>
      <c r="C56" s="36">
        <f t="shared" si="0"/>
        <v>0</v>
      </c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2.75">
      <c r="A57" s="1">
        <v>50</v>
      </c>
      <c r="B57" s="4" t="s">
        <v>88</v>
      </c>
      <c r="C57" s="36">
        <f t="shared" si="0"/>
        <v>0</v>
      </c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2.75">
      <c r="A58" s="1">
        <v>51</v>
      </c>
      <c r="B58" s="4" t="s">
        <v>89</v>
      </c>
      <c r="C58" s="36">
        <f t="shared" si="0"/>
        <v>0</v>
      </c>
      <c r="D58" s="20"/>
      <c r="E58" s="20"/>
      <c r="F58" s="20"/>
      <c r="G58" s="20"/>
      <c r="H58" s="20"/>
      <c r="I58" s="20"/>
      <c r="J58" s="20"/>
      <c r="K58" s="20"/>
      <c r="L58" s="20"/>
    </row>
    <row r="59" spans="1:12" s="143" customFormat="1" ht="12.75">
      <c r="A59" s="1">
        <v>52</v>
      </c>
      <c r="B59" s="4" t="s">
        <v>167</v>
      </c>
      <c r="C59" s="142">
        <f t="shared" si="0"/>
        <v>0</v>
      </c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2.75">
      <c r="A60" s="1">
        <v>53</v>
      </c>
      <c r="B60" s="5" t="s">
        <v>90</v>
      </c>
      <c r="C60" s="36">
        <f t="shared" si="0"/>
        <v>2455261</v>
      </c>
      <c r="D60" s="23">
        <f aca="true" t="shared" si="13" ref="D60:L60">D38+D42+D45+D51+D52+D53+D54+D55+D56+D57+D58+D59</f>
        <v>0</v>
      </c>
      <c r="E60" s="23">
        <f t="shared" si="13"/>
        <v>0</v>
      </c>
      <c r="F60" s="23">
        <f t="shared" si="13"/>
        <v>0</v>
      </c>
      <c r="G60" s="23">
        <f t="shared" si="13"/>
        <v>310000</v>
      </c>
      <c r="H60" s="23">
        <f t="shared" si="13"/>
        <v>0</v>
      </c>
      <c r="I60" s="23">
        <f t="shared" si="13"/>
        <v>1400000</v>
      </c>
      <c r="J60" s="23">
        <f t="shared" si="13"/>
        <v>745261</v>
      </c>
      <c r="K60" s="23">
        <f t="shared" si="13"/>
        <v>0</v>
      </c>
      <c r="L60" s="23">
        <f t="shared" si="13"/>
        <v>0</v>
      </c>
    </row>
    <row r="61" spans="1:12" s="143" customFormat="1" ht="12.75">
      <c r="A61" s="1">
        <v>54</v>
      </c>
      <c r="B61" s="4" t="s">
        <v>91</v>
      </c>
      <c r="C61" s="142">
        <f t="shared" si="0"/>
        <v>0</v>
      </c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2.75">
      <c r="A62" s="1">
        <v>55</v>
      </c>
      <c r="B62" s="5" t="s">
        <v>92</v>
      </c>
      <c r="C62" s="36">
        <f t="shared" si="0"/>
        <v>0</v>
      </c>
      <c r="D62" s="23">
        <f aca="true" t="shared" si="14" ref="D62:L62">D61</f>
        <v>0</v>
      </c>
      <c r="E62" s="23">
        <f t="shared" si="14"/>
        <v>0</v>
      </c>
      <c r="F62" s="23">
        <f t="shared" si="14"/>
        <v>0</v>
      </c>
      <c r="G62" s="23">
        <f t="shared" si="14"/>
        <v>0</v>
      </c>
      <c r="H62" s="23">
        <f t="shared" si="14"/>
        <v>0</v>
      </c>
      <c r="I62" s="23">
        <f t="shared" si="14"/>
        <v>0</v>
      </c>
      <c r="J62" s="23">
        <f t="shared" si="14"/>
        <v>0</v>
      </c>
      <c r="K62" s="23">
        <f t="shared" si="14"/>
        <v>0</v>
      </c>
      <c r="L62" s="23">
        <f t="shared" si="14"/>
        <v>0</v>
      </c>
    </row>
    <row r="63" spans="1:12" ht="26.25">
      <c r="A63" s="1">
        <v>56</v>
      </c>
      <c r="B63" s="4" t="s">
        <v>93</v>
      </c>
      <c r="C63" s="36">
        <f t="shared" si="0"/>
        <v>0</v>
      </c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.75">
      <c r="A64" s="1">
        <v>57</v>
      </c>
      <c r="B64" s="4" t="s">
        <v>94</v>
      </c>
      <c r="C64" s="36">
        <f t="shared" si="0"/>
        <v>80000</v>
      </c>
      <c r="D64" s="20"/>
      <c r="E64" s="20"/>
      <c r="F64" s="20"/>
      <c r="G64" s="20"/>
      <c r="H64" s="20"/>
      <c r="I64" s="20"/>
      <c r="J64" s="20"/>
      <c r="K64" s="20">
        <v>80000</v>
      </c>
      <c r="L64" s="20"/>
    </row>
    <row r="65" spans="1:12" ht="12.75">
      <c r="A65" s="1">
        <v>58</v>
      </c>
      <c r="B65" s="4" t="s">
        <v>95</v>
      </c>
      <c r="C65" s="36">
        <f t="shared" si="0"/>
        <v>0</v>
      </c>
      <c r="D65" s="25"/>
      <c r="E65" s="25"/>
      <c r="F65" s="25"/>
      <c r="G65" s="25"/>
      <c r="H65" s="25"/>
      <c r="I65" s="25"/>
      <c r="J65" s="25"/>
      <c r="K65" s="25"/>
      <c r="L65" s="25"/>
    </row>
    <row r="66" spans="1:12" ht="12.75">
      <c r="A66" s="1">
        <v>59</v>
      </c>
      <c r="B66" s="5" t="s">
        <v>96</v>
      </c>
      <c r="C66" s="36">
        <f t="shared" si="0"/>
        <v>80000</v>
      </c>
      <c r="D66" s="27">
        <f aca="true" t="shared" si="15" ref="D66:L66">SUM(D63:D65)</f>
        <v>0</v>
      </c>
      <c r="E66" s="27">
        <f t="shared" si="15"/>
        <v>0</v>
      </c>
      <c r="F66" s="27">
        <f t="shared" si="15"/>
        <v>0</v>
      </c>
      <c r="G66" s="27">
        <f t="shared" si="15"/>
        <v>0</v>
      </c>
      <c r="H66" s="27">
        <f t="shared" si="15"/>
        <v>0</v>
      </c>
      <c r="I66" s="27">
        <f t="shared" si="15"/>
        <v>0</v>
      </c>
      <c r="J66" s="27">
        <f t="shared" si="15"/>
        <v>0</v>
      </c>
      <c r="K66" s="27">
        <f t="shared" si="15"/>
        <v>80000</v>
      </c>
      <c r="L66" s="27">
        <f t="shared" si="15"/>
        <v>0</v>
      </c>
    </row>
    <row r="67" spans="1:12" ht="12.75">
      <c r="A67" s="1">
        <v>60</v>
      </c>
      <c r="B67" s="7" t="s">
        <v>97</v>
      </c>
      <c r="C67" s="36">
        <f t="shared" si="0"/>
        <v>40908300</v>
      </c>
      <c r="D67" s="28">
        <f aca="true" t="shared" si="16" ref="D67:L67">D19+D25+D37+D60+D62+D66</f>
        <v>33305660</v>
      </c>
      <c r="E67" s="28">
        <f t="shared" si="16"/>
        <v>0</v>
      </c>
      <c r="F67" s="28">
        <f t="shared" si="16"/>
        <v>0</v>
      </c>
      <c r="G67" s="28">
        <f t="shared" si="16"/>
        <v>310000</v>
      </c>
      <c r="H67" s="28">
        <f t="shared" si="16"/>
        <v>5067379</v>
      </c>
      <c r="I67" s="28">
        <f t="shared" si="16"/>
        <v>1400000</v>
      </c>
      <c r="J67" s="28">
        <f t="shared" si="16"/>
        <v>745261</v>
      </c>
      <c r="K67" s="28">
        <f t="shared" si="16"/>
        <v>80000</v>
      </c>
      <c r="L67" s="28">
        <f t="shared" si="16"/>
        <v>0</v>
      </c>
    </row>
    <row r="68" spans="1:12" ht="26.25">
      <c r="A68" s="1">
        <v>61</v>
      </c>
      <c r="B68" s="4" t="s">
        <v>98</v>
      </c>
      <c r="C68" s="36">
        <f t="shared" si="0"/>
        <v>87731835</v>
      </c>
      <c r="D68" s="20">
        <v>87731835</v>
      </c>
      <c r="E68" s="20"/>
      <c r="F68" s="20"/>
      <c r="G68" s="20"/>
      <c r="H68" s="20"/>
      <c r="I68" s="20"/>
      <c r="J68" s="20"/>
      <c r="K68" s="20"/>
      <c r="L68" s="20"/>
    </row>
    <row r="69" spans="1:12" ht="12.75">
      <c r="A69" s="1">
        <v>62</v>
      </c>
      <c r="B69" s="4" t="s">
        <v>99</v>
      </c>
      <c r="C69" s="36">
        <f t="shared" si="0"/>
        <v>0</v>
      </c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2.75">
      <c r="A70" s="1">
        <v>63</v>
      </c>
      <c r="B70" s="4" t="s">
        <v>105</v>
      </c>
      <c r="C70" s="36">
        <f>SUM(D70:L70)</f>
        <v>0</v>
      </c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2.75">
      <c r="A71" s="1">
        <v>64</v>
      </c>
      <c r="B71" s="4" t="s">
        <v>100</v>
      </c>
      <c r="C71" s="36">
        <f>SUM(D71:L71)</f>
        <v>87731835</v>
      </c>
      <c r="D71" s="24">
        <f aca="true" t="shared" si="17" ref="D71:L71">SUM(D68:D70)</f>
        <v>87731835</v>
      </c>
      <c r="E71" s="24">
        <f t="shared" si="17"/>
        <v>0</v>
      </c>
      <c r="F71" s="24">
        <f t="shared" si="17"/>
        <v>0</v>
      </c>
      <c r="G71" s="24">
        <f t="shared" si="17"/>
        <v>0</v>
      </c>
      <c r="H71" s="24">
        <f t="shared" si="17"/>
        <v>0</v>
      </c>
      <c r="I71" s="24">
        <f t="shared" si="17"/>
        <v>0</v>
      </c>
      <c r="J71" s="24">
        <f t="shared" si="17"/>
        <v>0</v>
      </c>
      <c r="K71" s="24">
        <f t="shared" si="17"/>
        <v>0</v>
      </c>
      <c r="L71" s="24">
        <f t="shared" si="17"/>
        <v>0</v>
      </c>
    </row>
    <row r="72" spans="1:12" ht="13.5" thickBot="1">
      <c r="A72" s="1">
        <v>65</v>
      </c>
      <c r="B72" s="8" t="s">
        <v>101</v>
      </c>
      <c r="C72" s="36">
        <f>SUM(D72:L72)</f>
        <v>87731835</v>
      </c>
      <c r="D72" s="29">
        <f aca="true" t="shared" si="18" ref="D72:L72">D71</f>
        <v>87731835</v>
      </c>
      <c r="E72" s="29">
        <f t="shared" si="18"/>
        <v>0</v>
      </c>
      <c r="F72" s="29">
        <f t="shared" si="18"/>
        <v>0</v>
      </c>
      <c r="G72" s="29">
        <f t="shared" si="18"/>
        <v>0</v>
      </c>
      <c r="H72" s="29">
        <f t="shared" si="18"/>
        <v>0</v>
      </c>
      <c r="I72" s="29">
        <f t="shared" si="18"/>
        <v>0</v>
      </c>
      <c r="J72" s="29">
        <f t="shared" si="18"/>
        <v>0</v>
      </c>
      <c r="K72" s="29">
        <f t="shared" si="18"/>
        <v>0</v>
      </c>
      <c r="L72" s="29">
        <f t="shared" si="18"/>
        <v>0</v>
      </c>
    </row>
    <row r="73" spans="1:12" ht="14.25" thickBot="1" thickTop="1">
      <c r="A73" s="1">
        <v>66</v>
      </c>
      <c r="B73" s="9" t="s">
        <v>40</v>
      </c>
      <c r="C73" s="144">
        <f>SUM(D73:L73)</f>
        <v>128640135</v>
      </c>
      <c r="D73" s="96">
        <f aca="true" t="shared" si="19" ref="D73:L73">D67+D72</f>
        <v>121037495</v>
      </c>
      <c r="E73" s="96">
        <f t="shared" si="19"/>
        <v>0</v>
      </c>
      <c r="F73" s="96">
        <f t="shared" si="19"/>
        <v>0</v>
      </c>
      <c r="G73" s="96">
        <f t="shared" si="19"/>
        <v>310000</v>
      </c>
      <c r="H73" s="96">
        <f t="shared" si="19"/>
        <v>5067379</v>
      </c>
      <c r="I73" s="96">
        <f t="shared" si="19"/>
        <v>1400000</v>
      </c>
      <c r="J73" s="96">
        <f t="shared" si="19"/>
        <v>745261</v>
      </c>
      <c r="K73" s="96">
        <f t="shared" si="19"/>
        <v>80000</v>
      </c>
      <c r="L73" s="96">
        <f t="shared" si="19"/>
        <v>0</v>
      </c>
    </row>
    <row r="74" ht="13.5" thickTop="1"/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0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pane ySplit="6" topLeftCell="A46" activePane="bottomLeft" state="frozen"/>
      <selection pane="topLeft" activeCell="D69" sqref="D69"/>
      <selection pane="bottomLeft" activeCell="C1" sqref="C1"/>
    </sheetView>
  </sheetViews>
  <sheetFormatPr defaultColWidth="9.00390625" defaultRowHeight="12.75"/>
  <cols>
    <col min="1" max="1" width="5.625" style="0" customWidth="1"/>
    <col min="2" max="2" width="50.00390625" style="0" customWidth="1"/>
    <col min="3" max="4" width="10.625" style="18" customWidth="1"/>
  </cols>
  <sheetData>
    <row r="1" spans="2:3" ht="17.25">
      <c r="B1" s="145" t="s">
        <v>109</v>
      </c>
      <c r="C1" s="211" t="s">
        <v>1243</v>
      </c>
    </row>
    <row r="2" spans="2:3" ht="15">
      <c r="B2" s="146" t="s">
        <v>262</v>
      </c>
      <c r="C2" s="211" t="s">
        <v>715</v>
      </c>
    </row>
    <row r="3" spans="2:3" ht="18">
      <c r="B3" s="2"/>
      <c r="C3" s="18" t="s">
        <v>104</v>
      </c>
    </row>
    <row r="4" spans="2:4" ht="24">
      <c r="B4" s="3" t="s">
        <v>102</v>
      </c>
      <c r="C4" s="147" t="s">
        <v>263</v>
      </c>
      <c r="D4" s="148" t="s">
        <v>264</v>
      </c>
    </row>
    <row r="5" spans="1:4" ht="26.25">
      <c r="A5" s="139" t="s">
        <v>0</v>
      </c>
      <c r="B5" s="140" t="s">
        <v>1</v>
      </c>
      <c r="C5" s="149" t="s">
        <v>41</v>
      </c>
      <c r="D5" s="149" t="s">
        <v>41</v>
      </c>
    </row>
    <row r="6" spans="1:4" ht="26.25">
      <c r="A6" s="1">
        <v>1</v>
      </c>
      <c r="B6" s="4" t="s">
        <v>42</v>
      </c>
      <c r="C6" s="19">
        <f>'16'!C6-D6</f>
        <v>16661963</v>
      </c>
      <c r="D6" s="20"/>
    </row>
    <row r="7" spans="1:4" ht="26.25">
      <c r="A7" s="1">
        <v>2</v>
      </c>
      <c r="B7" s="4" t="s">
        <v>43</v>
      </c>
      <c r="C7" s="19">
        <f>'16'!C7-D7</f>
        <v>0</v>
      </c>
      <c r="D7" s="20"/>
    </row>
    <row r="8" spans="1:4" ht="26.25">
      <c r="A8" s="1">
        <v>3</v>
      </c>
      <c r="B8" s="4" t="s">
        <v>265</v>
      </c>
      <c r="C8" s="19">
        <f>'16'!C8-D8</f>
        <v>4116600</v>
      </c>
      <c r="D8" s="20"/>
    </row>
    <row r="9" spans="1:4" ht="12.75">
      <c r="A9" s="1"/>
      <c r="B9" s="4"/>
      <c r="C9" s="19"/>
      <c r="D9" s="20"/>
    </row>
    <row r="10" spans="1:4" ht="26.25">
      <c r="A10" s="1">
        <v>4</v>
      </c>
      <c r="B10" s="4" t="s">
        <v>44</v>
      </c>
      <c r="C10" s="19">
        <f>'16'!C10-D10</f>
        <v>2270000</v>
      </c>
      <c r="D10" s="20"/>
    </row>
    <row r="11" spans="1:4" ht="26.25">
      <c r="A11" s="1">
        <v>5</v>
      </c>
      <c r="B11" s="4" t="s">
        <v>45</v>
      </c>
      <c r="C11" s="19">
        <f>'16'!C11-D11</f>
        <v>0</v>
      </c>
      <c r="D11" s="20"/>
    </row>
    <row r="12" spans="1:4" ht="12.75">
      <c r="A12" s="1">
        <v>6</v>
      </c>
      <c r="B12" s="4" t="s">
        <v>46</v>
      </c>
      <c r="C12" s="19">
        <f>'16'!C12-D12</f>
        <v>23985660</v>
      </c>
      <c r="D12" s="21">
        <f>SUM(D6:D11)</f>
        <v>0</v>
      </c>
    </row>
    <row r="13" spans="1:4" ht="26.25">
      <c r="A13" s="1">
        <v>7</v>
      </c>
      <c r="B13" s="4" t="s">
        <v>47</v>
      </c>
      <c r="C13" s="19">
        <f>'16'!C13-D13</f>
        <v>9067379</v>
      </c>
      <c r="D13" s="21">
        <f>SUM(D14:D18)</f>
        <v>0</v>
      </c>
    </row>
    <row r="14" spans="1:4" ht="12.75">
      <c r="A14" s="1">
        <v>8</v>
      </c>
      <c r="B14" s="4" t="s">
        <v>266</v>
      </c>
      <c r="C14" s="19">
        <f>'16'!C14-D14</f>
        <v>4000000</v>
      </c>
      <c r="D14" s="20"/>
    </row>
    <row r="15" spans="1:4" ht="12.75">
      <c r="A15" s="1">
        <v>9</v>
      </c>
      <c r="B15" s="4" t="s">
        <v>48</v>
      </c>
      <c r="C15" s="19">
        <f>'16'!C15-D15</f>
        <v>0</v>
      </c>
      <c r="D15" s="20"/>
    </row>
    <row r="16" spans="1:4" ht="12.75">
      <c r="A16" s="1">
        <v>10</v>
      </c>
      <c r="B16" s="4" t="s">
        <v>49</v>
      </c>
      <c r="C16" s="19">
        <f>'16'!C16-D16</f>
        <v>5067379</v>
      </c>
      <c r="D16" s="20"/>
    </row>
    <row r="17" spans="1:4" ht="12.75">
      <c r="A17" s="1"/>
      <c r="B17" s="4" t="s">
        <v>126</v>
      </c>
      <c r="C17" s="19">
        <f>'16'!C17-D17</f>
        <v>0</v>
      </c>
      <c r="D17" s="20"/>
    </row>
    <row r="18" spans="1:4" ht="12.75">
      <c r="A18" s="1">
        <v>11</v>
      </c>
      <c r="B18" s="4" t="s">
        <v>50</v>
      </c>
      <c r="C18" s="19">
        <f>'16'!C18-D18</f>
        <v>0</v>
      </c>
      <c r="D18" s="20"/>
    </row>
    <row r="19" spans="1:4" ht="26.25">
      <c r="A19" s="1">
        <v>12</v>
      </c>
      <c r="B19" s="5" t="s">
        <v>51</v>
      </c>
      <c r="C19" s="19">
        <f>'16'!C19-D19</f>
        <v>33053039</v>
      </c>
      <c r="D19" s="23">
        <f>D12+D13</f>
        <v>0</v>
      </c>
    </row>
    <row r="20" spans="1:4" ht="12.75">
      <c r="A20" s="1">
        <v>13</v>
      </c>
      <c r="B20" s="4" t="s">
        <v>52</v>
      </c>
      <c r="C20" s="19">
        <f>'16'!C20-D20</f>
        <v>0</v>
      </c>
      <c r="D20" s="24">
        <f>SUM(D21:D24)</f>
        <v>0</v>
      </c>
    </row>
    <row r="21" spans="1:4" ht="12.75">
      <c r="A21" s="1">
        <v>14</v>
      </c>
      <c r="B21" s="4" t="s">
        <v>53</v>
      </c>
      <c r="C21" s="19">
        <f>'16'!C21-D21</f>
        <v>0</v>
      </c>
      <c r="D21" s="25"/>
    </row>
    <row r="22" spans="1:4" ht="12.75">
      <c r="A22" s="1">
        <v>15</v>
      </c>
      <c r="B22" s="4" t="s">
        <v>54</v>
      </c>
      <c r="C22" s="19">
        <f>'16'!C22-D22</f>
        <v>0</v>
      </c>
      <c r="D22" s="25"/>
    </row>
    <row r="23" spans="1:4" ht="12.75">
      <c r="A23" s="1">
        <v>16</v>
      </c>
      <c r="B23" s="4" t="s">
        <v>55</v>
      </c>
      <c r="C23" s="19">
        <f>'16'!C23-D23</f>
        <v>0</v>
      </c>
      <c r="D23" s="25"/>
    </row>
    <row r="24" spans="1:4" ht="12.75">
      <c r="A24" s="1">
        <v>17</v>
      </c>
      <c r="B24" s="141" t="s">
        <v>56</v>
      </c>
      <c r="C24" s="19">
        <f>'16'!C24-D24</f>
        <v>0</v>
      </c>
      <c r="D24" s="25"/>
    </row>
    <row r="25" spans="1:4" ht="26.25">
      <c r="A25" s="1">
        <v>18</v>
      </c>
      <c r="B25" s="5" t="s">
        <v>57</v>
      </c>
      <c r="C25" s="19">
        <f>'16'!C25-D25</f>
        <v>0</v>
      </c>
      <c r="D25" s="23">
        <f>D20</f>
        <v>0</v>
      </c>
    </row>
    <row r="26" spans="1:4" ht="12.75">
      <c r="A26" s="1">
        <v>19</v>
      </c>
      <c r="B26" s="4" t="s">
        <v>58</v>
      </c>
      <c r="C26" s="19">
        <f>'16'!C26-D26</f>
        <v>1320000</v>
      </c>
      <c r="D26" s="21">
        <f>SUM(D27:D28)</f>
        <v>0</v>
      </c>
    </row>
    <row r="27" spans="1:4" ht="12.75">
      <c r="A27" s="1">
        <v>20</v>
      </c>
      <c r="B27" s="4" t="s">
        <v>59</v>
      </c>
      <c r="C27" s="19">
        <f>'16'!C27-D27</f>
        <v>300000</v>
      </c>
      <c r="D27" s="20"/>
    </row>
    <row r="28" spans="1:4" ht="16.5" customHeight="1">
      <c r="A28" s="1">
        <v>21</v>
      </c>
      <c r="B28" s="4" t="s">
        <v>60</v>
      </c>
      <c r="C28" s="19">
        <f>'16'!C28-D28</f>
        <v>1020000</v>
      </c>
      <c r="D28" s="20"/>
    </row>
    <row r="29" spans="1:4" ht="18.75" customHeight="1">
      <c r="A29" s="1">
        <v>22</v>
      </c>
      <c r="B29" s="4" t="s">
        <v>61</v>
      </c>
      <c r="C29" s="19">
        <f>'16'!C29-D29</f>
        <v>4000000</v>
      </c>
      <c r="D29" s="20"/>
    </row>
    <row r="30" spans="1:4" ht="12.75">
      <c r="A30" s="1">
        <v>23</v>
      </c>
      <c r="B30" s="4" t="s">
        <v>62</v>
      </c>
      <c r="C30" s="19">
        <f>'16'!C30-D30</f>
        <v>0</v>
      </c>
      <c r="D30" s="20"/>
    </row>
    <row r="31" spans="1:4" ht="26.25">
      <c r="A31" s="1">
        <v>24</v>
      </c>
      <c r="B31" s="4" t="s">
        <v>63</v>
      </c>
      <c r="C31" s="19">
        <f>'16'!C31-D31</f>
        <v>0</v>
      </c>
      <c r="D31" s="20"/>
    </row>
    <row r="32" spans="1:4" ht="12.75">
      <c r="A32" s="1">
        <v>25</v>
      </c>
      <c r="B32" s="4" t="s">
        <v>64</v>
      </c>
      <c r="C32" s="19">
        <f>'16'!C32-D32</f>
        <v>0</v>
      </c>
      <c r="D32" s="21">
        <f>SUM(D29:D31)</f>
        <v>0</v>
      </c>
    </row>
    <row r="33" spans="1:4" ht="12.75">
      <c r="A33" s="1">
        <v>26</v>
      </c>
      <c r="B33" s="4" t="s">
        <v>65</v>
      </c>
      <c r="C33" s="19">
        <f>'16'!C33-D33</f>
        <v>0</v>
      </c>
      <c r="D33" s="21">
        <f>SUM(D34:D36)</f>
        <v>0</v>
      </c>
    </row>
    <row r="34" spans="1:4" ht="39">
      <c r="A34" s="1">
        <v>27</v>
      </c>
      <c r="B34" s="4" t="s">
        <v>66</v>
      </c>
      <c r="C34" s="19">
        <f>'16'!C34-D34</f>
        <v>0</v>
      </c>
      <c r="D34" s="20"/>
    </row>
    <row r="35" spans="1:4" ht="12.75">
      <c r="A35" s="1">
        <v>28</v>
      </c>
      <c r="B35" s="4" t="s">
        <v>67</v>
      </c>
      <c r="C35" s="19">
        <f>'16'!C35-D35</f>
        <v>0</v>
      </c>
      <c r="D35" s="20"/>
    </row>
    <row r="36" spans="1:4" ht="12.75">
      <c r="A36" s="1">
        <v>29</v>
      </c>
      <c r="B36" s="4" t="s">
        <v>166</v>
      </c>
      <c r="C36" s="19">
        <f>'16'!C36-D36</f>
        <v>0</v>
      </c>
      <c r="D36" s="25"/>
    </row>
    <row r="37" spans="1:4" ht="12.75">
      <c r="A37" s="1">
        <v>30</v>
      </c>
      <c r="B37" s="5" t="s">
        <v>68</v>
      </c>
      <c r="C37" s="19">
        <f>'16'!C37-D37</f>
        <v>5320000</v>
      </c>
      <c r="D37" s="23">
        <f>D26+D32+D33</f>
        <v>0</v>
      </c>
    </row>
    <row r="38" spans="1:4" ht="12.75">
      <c r="A38" s="1">
        <v>31</v>
      </c>
      <c r="B38" s="6" t="s">
        <v>69</v>
      </c>
      <c r="C38" s="19">
        <f>'16'!C38-D38</f>
        <v>190000</v>
      </c>
      <c r="D38" s="26">
        <f>SUM(D39:D41)</f>
        <v>0</v>
      </c>
    </row>
    <row r="39" spans="1:4" ht="12.75">
      <c r="A39" s="1">
        <v>32</v>
      </c>
      <c r="B39" s="6" t="s">
        <v>70</v>
      </c>
      <c r="C39" s="19">
        <f>'16'!C39-D39</f>
        <v>0</v>
      </c>
      <c r="D39" s="22"/>
    </row>
    <row r="40" spans="1:4" ht="12.75">
      <c r="A40" s="1">
        <v>33</v>
      </c>
      <c r="B40" s="6" t="s">
        <v>71</v>
      </c>
      <c r="C40" s="19">
        <f>'16'!C40-D40</f>
        <v>190000</v>
      </c>
      <c r="D40" s="22"/>
    </row>
    <row r="41" spans="1:4" ht="12.75">
      <c r="A41" s="1">
        <v>34</v>
      </c>
      <c r="B41" s="6" t="s">
        <v>72</v>
      </c>
      <c r="C41" s="19">
        <f>'16'!C41-D41</f>
        <v>0</v>
      </c>
      <c r="D41" s="22"/>
    </row>
    <row r="42" spans="1:4" ht="12.75">
      <c r="A42" s="1">
        <v>35</v>
      </c>
      <c r="B42" s="4" t="s">
        <v>73</v>
      </c>
      <c r="C42" s="19">
        <f>'16'!C42-D42</f>
        <v>1520000</v>
      </c>
      <c r="D42" s="26">
        <f>SUM(D43:D44)</f>
        <v>0</v>
      </c>
    </row>
    <row r="43" spans="1:4" ht="12.75">
      <c r="A43" s="1">
        <v>36</v>
      </c>
      <c r="B43" s="4" t="s">
        <v>74</v>
      </c>
      <c r="C43" s="19">
        <f>'16'!C43-D43</f>
        <v>1400000</v>
      </c>
      <c r="D43" s="20"/>
    </row>
    <row r="44" spans="1:4" ht="12.75">
      <c r="A44" s="1">
        <v>37</v>
      </c>
      <c r="B44" s="4" t="s">
        <v>75</v>
      </c>
      <c r="C44" s="19">
        <f>'16'!C44-D44</f>
        <v>120000</v>
      </c>
      <c r="D44" s="20"/>
    </row>
    <row r="45" spans="1:4" ht="12.75">
      <c r="A45" s="1">
        <v>38</v>
      </c>
      <c r="B45" s="4" t="s">
        <v>76</v>
      </c>
      <c r="C45" s="19">
        <f>'16'!C45-D45</f>
        <v>0</v>
      </c>
      <c r="D45" s="26">
        <f>SUM(D46:D50)</f>
        <v>0</v>
      </c>
    </row>
    <row r="46" spans="1:4" ht="26.25">
      <c r="A46" s="1">
        <v>39</v>
      </c>
      <c r="B46" s="4" t="s">
        <v>77</v>
      </c>
      <c r="C46" s="19">
        <f>'16'!C46-D46</f>
        <v>0</v>
      </c>
      <c r="D46" s="20"/>
    </row>
    <row r="47" spans="1:4" ht="26.25">
      <c r="A47" s="1">
        <v>40</v>
      </c>
      <c r="B47" s="4" t="s">
        <v>78</v>
      </c>
      <c r="C47" s="19">
        <f>'16'!C47-D47</f>
        <v>0</v>
      </c>
      <c r="D47" s="20"/>
    </row>
    <row r="48" spans="1:4" ht="12.75">
      <c r="A48" s="1">
        <v>41</v>
      </c>
      <c r="B48" s="4" t="s">
        <v>79</v>
      </c>
      <c r="C48" s="19">
        <f>'16'!C48-D48</f>
        <v>0</v>
      </c>
      <c r="D48" s="20"/>
    </row>
    <row r="49" spans="1:4" ht="26.25">
      <c r="A49" s="1">
        <v>42</v>
      </c>
      <c r="B49" s="4" t="s">
        <v>80</v>
      </c>
      <c r="C49" s="19">
        <f>'16'!C49-D49</f>
        <v>0</v>
      </c>
      <c r="D49" s="20"/>
    </row>
    <row r="50" spans="1:4" ht="12.75">
      <c r="A50" s="1">
        <v>43</v>
      </c>
      <c r="B50" s="4" t="s">
        <v>81</v>
      </c>
      <c r="C50" s="19">
        <f>'16'!C50-D50</f>
        <v>0</v>
      </c>
      <c r="D50" s="20"/>
    </row>
    <row r="51" spans="1:4" ht="12.75">
      <c r="A51" s="1">
        <v>44</v>
      </c>
      <c r="B51" s="4" t="s">
        <v>82</v>
      </c>
      <c r="C51" s="19">
        <f>'16'!C51-D51</f>
        <v>745261</v>
      </c>
      <c r="D51" s="20"/>
    </row>
    <row r="52" spans="1:4" ht="12.75">
      <c r="A52" s="1">
        <v>45</v>
      </c>
      <c r="B52" s="4" t="s">
        <v>83</v>
      </c>
      <c r="C52" s="19">
        <f>'16'!C52-D52</f>
        <v>0</v>
      </c>
      <c r="D52" s="30"/>
    </row>
    <row r="53" spans="1:4" ht="12.75">
      <c r="A53" s="1">
        <v>46</v>
      </c>
      <c r="B53" s="4" t="s">
        <v>84</v>
      </c>
      <c r="C53" s="19">
        <f>'16'!C53-D53</f>
        <v>0</v>
      </c>
      <c r="D53" s="20"/>
    </row>
    <row r="54" spans="1:4" ht="26.25">
      <c r="A54" s="1">
        <v>47</v>
      </c>
      <c r="B54" s="4" t="s">
        <v>85</v>
      </c>
      <c r="C54" s="19">
        <f>'16'!C54-D54</f>
        <v>0</v>
      </c>
      <c r="D54" s="20"/>
    </row>
    <row r="55" spans="1:4" ht="12.75">
      <c r="A55" s="1">
        <v>48</v>
      </c>
      <c r="B55" s="4" t="s">
        <v>86</v>
      </c>
      <c r="C55" s="19">
        <f>'16'!C55-D55</f>
        <v>0</v>
      </c>
      <c r="D55" s="20"/>
    </row>
    <row r="56" spans="1:4" ht="26.25">
      <c r="A56" s="1">
        <v>49</v>
      </c>
      <c r="B56" s="4" t="s">
        <v>87</v>
      </c>
      <c r="C56" s="19">
        <f>'16'!C56-D56</f>
        <v>0</v>
      </c>
      <c r="D56" s="20"/>
    </row>
    <row r="57" spans="1:4" ht="12.75">
      <c r="A57" s="1">
        <v>50</v>
      </c>
      <c r="B57" s="4" t="s">
        <v>88</v>
      </c>
      <c r="C57" s="19">
        <f>'16'!C57-D57</f>
        <v>0</v>
      </c>
      <c r="D57" s="20"/>
    </row>
    <row r="58" spans="1:4" ht="12.75">
      <c r="A58" s="1">
        <v>51</v>
      </c>
      <c r="B58" s="4" t="s">
        <v>89</v>
      </c>
      <c r="C58" s="19">
        <f>'16'!C58-D58</f>
        <v>0</v>
      </c>
      <c r="D58" s="20"/>
    </row>
    <row r="59" spans="1:4" s="143" customFormat="1" ht="12.75">
      <c r="A59" s="1">
        <v>52</v>
      </c>
      <c r="B59" s="4" t="s">
        <v>167</v>
      </c>
      <c r="C59" s="19">
        <f>'16'!C59-D59</f>
        <v>0</v>
      </c>
      <c r="D59" s="20"/>
    </row>
    <row r="60" spans="1:4" ht="12.75">
      <c r="A60" s="1">
        <v>53</v>
      </c>
      <c r="B60" s="5" t="s">
        <v>90</v>
      </c>
      <c r="C60" s="19">
        <f>'16'!C60-D60</f>
        <v>2455261</v>
      </c>
      <c r="D60" s="23">
        <f>D38+D42+D45+D51+D52+D53+D54+D55+D56+D57+D58+D59</f>
        <v>0</v>
      </c>
    </row>
    <row r="61" spans="1:4" s="143" customFormat="1" ht="12.75">
      <c r="A61" s="1">
        <v>54</v>
      </c>
      <c r="B61" s="4" t="s">
        <v>91</v>
      </c>
      <c r="C61" s="19">
        <f>'16'!C61-D61</f>
        <v>0</v>
      </c>
      <c r="D61" s="20"/>
    </row>
    <row r="62" spans="1:4" ht="12.75">
      <c r="A62" s="1">
        <v>55</v>
      </c>
      <c r="B62" s="5" t="s">
        <v>92</v>
      </c>
      <c r="C62" s="19">
        <f>'16'!C62-D62</f>
        <v>0</v>
      </c>
      <c r="D62" s="23">
        <f>D61</f>
        <v>0</v>
      </c>
    </row>
    <row r="63" spans="1:4" ht="26.25">
      <c r="A63" s="1">
        <v>56</v>
      </c>
      <c r="B63" s="4" t="s">
        <v>93</v>
      </c>
      <c r="C63" s="19">
        <f>'16'!C63-D63</f>
        <v>0</v>
      </c>
      <c r="D63" s="20"/>
    </row>
    <row r="64" spans="1:4" ht="12.75">
      <c r="A64" s="1">
        <v>57</v>
      </c>
      <c r="B64" s="4" t="s">
        <v>94</v>
      </c>
      <c r="C64" s="19">
        <f>'16'!C64-D64</f>
        <v>80000</v>
      </c>
      <c r="D64" s="20"/>
    </row>
    <row r="65" spans="1:4" ht="12.75">
      <c r="A65" s="1">
        <v>58</v>
      </c>
      <c r="B65" s="4" t="s">
        <v>95</v>
      </c>
      <c r="C65" s="19">
        <f>'16'!C65-D65</f>
        <v>0</v>
      </c>
      <c r="D65" s="25"/>
    </row>
    <row r="66" spans="1:4" ht="12.75">
      <c r="A66" s="1">
        <v>59</v>
      </c>
      <c r="B66" s="5" t="s">
        <v>96</v>
      </c>
      <c r="C66" s="19">
        <f>'16'!C66-D66</f>
        <v>80000</v>
      </c>
      <c r="D66" s="27">
        <f>SUM(D63:D65)</f>
        <v>0</v>
      </c>
    </row>
    <row r="67" spans="1:4" ht="12.75">
      <c r="A67" s="1">
        <v>60</v>
      </c>
      <c r="B67" s="7" t="s">
        <v>97</v>
      </c>
      <c r="C67" s="19">
        <f>'16'!C67-D67</f>
        <v>40908300</v>
      </c>
      <c r="D67" s="28">
        <f>D19+D25+D37+D60+D62+D66</f>
        <v>0</v>
      </c>
    </row>
    <row r="68" spans="1:4" ht="26.25">
      <c r="A68" s="1">
        <v>61</v>
      </c>
      <c r="B68" s="4" t="s">
        <v>98</v>
      </c>
      <c r="C68" s="19">
        <f>'16'!C68-D68</f>
        <v>87231835</v>
      </c>
      <c r="D68" s="20">
        <v>500000</v>
      </c>
    </row>
    <row r="69" spans="1:4" ht="12.75">
      <c r="A69" s="1">
        <v>62</v>
      </c>
      <c r="B69" s="4" t="s">
        <v>99</v>
      </c>
      <c r="C69" s="19">
        <f>'16'!C69-D69</f>
        <v>0</v>
      </c>
      <c r="D69" s="20"/>
    </row>
    <row r="70" spans="1:4" ht="12.75">
      <c r="A70" s="1">
        <v>63</v>
      </c>
      <c r="B70" s="4" t="s">
        <v>105</v>
      </c>
      <c r="C70" s="19">
        <f>'16'!C70-D70</f>
        <v>0</v>
      </c>
      <c r="D70" s="20"/>
    </row>
    <row r="71" spans="1:4" ht="12.75">
      <c r="A71" s="1">
        <v>64</v>
      </c>
      <c r="B71" s="4" t="s">
        <v>100</v>
      </c>
      <c r="C71" s="19">
        <f>'16'!C71-D71</f>
        <v>87231835</v>
      </c>
      <c r="D71" s="24">
        <f>SUM(D68:D70)</f>
        <v>500000</v>
      </c>
    </row>
    <row r="72" spans="1:4" ht="13.5" thickBot="1">
      <c r="A72" s="1">
        <v>65</v>
      </c>
      <c r="B72" s="8" t="s">
        <v>101</v>
      </c>
      <c r="C72" s="19">
        <f>'16'!C72-D72</f>
        <v>87231835</v>
      </c>
      <c r="D72" s="29">
        <f>D71</f>
        <v>500000</v>
      </c>
    </row>
    <row r="73" spans="1:4" ht="14.25" thickBot="1" thickTop="1">
      <c r="A73" s="1">
        <v>66</v>
      </c>
      <c r="B73" s="9" t="s">
        <v>40</v>
      </c>
      <c r="C73" s="19">
        <f>'16'!C73-D73</f>
        <v>128140135</v>
      </c>
      <c r="D73" s="96">
        <f>D67+D72</f>
        <v>500000</v>
      </c>
    </row>
    <row r="74" ht="13.5" thickTop="1"/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portrait" scale="75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pane ySplit="5" topLeftCell="A32" activePane="bottomLeft" state="frozen"/>
      <selection pane="topLeft" activeCell="D69" sqref="D69"/>
      <selection pane="bottomLeft" activeCell="C1" sqref="C1"/>
    </sheetView>
  </sheetViews>
  <sheetFormatPr defaultColWidth="9.00390625" defaultRowHeight="12.75"/>
  <cols>
    <col min="1" max="1" width="6.50390625" style="18" customWidth="1"/>
    <col min="2" max="2" width="36.125" style="18" customWidth="1"/>
    <col min="3" max="3" width="11.375" style="18" customWidth="1"/>
    <col min="4" max="4" width="10.875" style="18" customWidth="1"/>
    <col min="5" max="7" width="8.625" style="18" customWidth="1"/>
    <col min="8" max="8" width="8.875" style="18" customWidth="1"/>
    <col min="9" max="10" width="8.625" style="18" customWidth="1"/>
    <col min="11" max="11" width="10.00390625" style="18" customWidth="1"/>
    <col min="12" max="13" width="8.625" style="18" customWidth="1"/>
    <col min="14" max="14" width="9.50390625" style="18" customWidth="1"/>
    <col min="15" max="25" width="8.625" style="18" customWidth="1"/>
  </cols>
  <sheetData>
    <row r="1" spans="2:4" ht="12.75">
      <c r="B1" s="150" t="s">
        <v>109</v>
      </c>
      <c r="C1" s="211" t="s">
        <v>1244</v>
      </c>
      <c r="D1" s="17" t="s">
        <v>267</v>
      </c>
    </row>
    <row r="2" spans="2:4" ht="18">
      <c r="B2" s="138" t="s">
        <v>259</v>
      </c>
      <c r="C2" s="211" t="s">
        <v>713</v>
      </c>
      <c r="D2" s="33"/>
    </row>
    <row r="3" spans="2:3" ht="12.75">
      <c r="B3" s="37" t="s">
        <v>103</v>
      </c>
      <c r="C3" s="18" t="s">
        <v>104</v>
      </c>
    </row>
    <row r="4" spans="1:25" s="151" customFormat="1" ht="12.75">
      <c r="A4" s="38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ht="36" thickBot="1">
      <c r="A5" s="152" t="s">
        <v>0</v>
      </c>
      <c r="B5" s="153" t="s">
        <v>1</v>
      </c>
      <c r="C5" s="41" t="s">
        <v>168</v>
      </c>
      <c r="D5" s="79" t="s">
        <v>110</v>
      </c>
      <c r="E5" s="79" t="s">
        <v>269</v>
      </c>
      <c r="F5" s="79" t="s">
        <v>270</v>
      </c>
      <c r="G5" s="79" t="s">
        <v>112</v>
      </c>
      <c r="H5" s="79" t="s">
        <v>121</v>
      </c>
      <c r="I5" s="79" t="s">
        <v>114</v>
      </c>
      <c r="J5" s="79" t="s">
        <v>122</v>
      </c>
      <c r="K5" s="79" t="s">
        <v>113</v>
      </c>
      <c r="L5" s="79" t="s">
        <v>131</v>
      </c>
      <c r="M5" s="79" t="s">
        <v>128</v>
      </c>
      <c r="N5" s="79" t="s">
        <v>169</v>
      </c>
      <c r="O5" s="79" t="s">
        <v>271</v>
      </c>
      <c r="P5" s="79" t="s">
        <v>116</v>
      </c>
      <c r="Q5" s="79" t="s">
        <v>117</v>
      </c>
      <c r="R5" s="79" t="s">
        <v>118</v>
      </c>
      <c r="S5" s="79" t="s">
        <v>272</v>
      </c>
      <c r="T5" s="79" t="s">
        <v>132</v>
      </c>
      <c r="U5" s="79" t="s">
        <v>273</v>
      </c>
      <c r="V5" s="79" t="s">
        <v>274</v>
      </c>
      <c r="W5" s="79" t="s">
        <v>275</v>
      </c>
      <c r="X5" s="79" t="s">
        <v>123</v>
      </c>
      <c r="Y5" s="80" t="s">
        <v>133</v>
      </c>
    </row>
    <row r="6" spans="1:25" ht="12.75">
      <c r="A6" s="42">
        <v>1</v>
      </c>
      <c r="B6" s="43" t="s">
        <v>2</v>
      </c>
      <c r="C6" s="35">
        <f aca="true" t="shared" si="0" ref="C6:C48">SUM(D6:Y6)</f>
        <v>16312810</v>
      </c>
      <c r="D6" s="44">
        <v>6915660</v>
      </c>
      <c r="E6" s="45"/>
      <c r="F6" s="45"/>
      <c r="G6" s="45"/>
      <c r="H6" s="45"/>
      <c r="I6" s="45"/>
      <c r="J6" s="45">
        <v>2741200</v>
      </c>
      <c r="K6" s="45"/>
      <c r="L6" s="45">
        <v>5047950</v>
      </c>
      <c r="M6" s="45"/>
      <c r="N6" s="45"/>
      <c r="O6" s="45">
        <v>1068000</v>
      </c>
      <c r="P6" s="45">
        <v>540000</v>
      </c>
      <c r="Q6" s="45"/>
      <c r="R6" s="45"/>
      <c r="S6" s="45"/>
      <c r="T6" s="45"/>
      <c r="U6" s="45"/>
      <c r="V6" s="45"/>
      <c r="W6" s="45"/>
      <c r="X6" s="45"/>
      <c r="Y6" s="45"/>
    </row>
    <row r="7" spans="1:25" ht="24">
      <c r="A7" s="42">
        <v>2</v>
      </c>
      <c r="B7" s="43" t="s">
        <v>3</v>
      </c>
      <c r="C7" s="36">
        <f t="shared" si="0"/>
        <v>2495483</v>
      </c>
      <c r="D7" s="44">
        <v>1310141</v>
      </c>
      <c r="E7" s="45"/>
      <c r="F7" s="45"/>
      <c r="G7" s="45"/>
      <c r="H7" s="45"/>
      <c r="I7" s="45"/>
      <c r="J7" s="45">
        <v>424886</v>
      </c>
      <c r="K7" s="45"/>
      <c r="L7" s="45">
        <v>491216</v>
      </c>
      <c r="M7" s="45"/>
      <c r="N7" s="45"/>
      <c r="O7" s="45">
        <v>185540</v>
      </c>
      <c r="P7" s="45">
        <v>83700</v>
      </c>
      <c r="Q7" s="45"/>
      <c r="R7" s="45"/>
      <c r="S7" s="45"/>
      <c r="T7" s="45"/>
      <c r="U7" s="45"/>
      <c r="V7" s="45"/>
      <c r="W7" s="45"/>
      <c r="X7" s="45"/>
      <c r="Y7" s="45"/>
    </row>
    <row r="8" spans="1:25" ht="12.75">
      <c r="A8" s="42">
        <v>3</v>
      </c>
      <c r="B8" s="46" t="s">
        <v>4</v>
      </c>
      <c r="C8" s="36">
        <f t="shared" si="0"/>
        <v>26692277</v>
      </c>
      <c r="D8" s="47">
        <v>5220000</v>
      </c>
      <c r="E8" s="48"/>
      <c r="F8" s="48"/>
      <c r="G8" s="48">
        <v>561000</v>
      </c>
      <c r="H8" s="48">
        <v>1877000</v>
      </c>
      <c r="I8" s="48">
        <v>1497300</v>
      </c>
      <c r="J8" s="48">
        <v>1488550</v>
      </c>
      <c r="K8" s="45">
        <v>5191060</v>
      </c>
      <c r="L8" s="48">
        <v>665600</v>
      </c>
      <c r="M8" s="48">
        <v>1032000</v>
      </c>
      <c r="N8" s="48"/>
      <c r="O8" s="48">
        <v>1193300</v>
      </c>
      <c r="P8" s="48">
        <v>221130</v>
      </c>
      <c r="Q8" s="48">
        <v>2287698</v>
      </c>
      <c r="R8" s="45">
        <v>1702001</v>
      </c>
      <c r="S8" s="48">
        <v>127000</v>
      </c>
      <c r="T8" s="48">
        <v>127000</v>
      </c>
      <c r="U8" s="48"/>
      <c r="V8" s="48">
        <v>304000</v>
      </c>
      <c r="W8" s="48">
        <v>451000</v>
      </c>
      <c r="X8" s="48">
        <v>1116638</v>
      </c>
      <c r="Y8" s="45">
        <v>1630000</v>
      </c>
    </row>
    <row r="9" spans="1:25" ht="12.75">
      <c r="A9" s="42">
        <v>4</v>
      </c>
      <c r="B9" s="49" t="s">
        <v>5</v>
      </c>
      <c r="C9" s="36">
        <f t="shared" si="0"/>
        <v>0</v>
      </c>
      <c r="D9" s="50">
        <f aca="true" t="shared" si="1" ref="D9:Y9">D10</f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2">
        <f>S10</f>
        <v>0</v>
      </c>
      <c r="T9" s="22">
        <f>T10</f>
        <v>0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</row>
    <row r="10" spans="1:25" ht="22.5">
      <c r="A10" s="42">
        <v>5</v>
      </c>
      <c r="B10" s="49" t="s">
        <v>6</v>
      </c>
      <c r="C10" s="36">
        <f t="shared" si="0"/>
        <v>0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2.75">
      <c r="A11" s="42">
        <v>6</v>
      </c>
      <c r="B11" s="49" t="s">
        <v>7</v>
      </c>
      <c r="C11" s="36">
        <f t="shared" si="0"/>
        <v>0</v>
      </c>
      <c r="D11" s="50">
        <f aca="true" t="shared" si="2" ref="D11:Y11">D12</f>
        <v>0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22">
        <f t="shared" si="2"/>
        <v>0</v>
      </c>
      <c r="R11" s="22">
        <f t="shared" si="2"/>
        <v>0</v>
      </c>
      <c r="S11" s="22">
        <f t="shared" si="2"/>
        <v>0</v>
      </c>
      <c r="T11" s="22">
        <f t="shared" si="2"/>
        <v>0</v>
      </c>
      <c r="U11" s="22">
        <f t="shared" si="2"/>
        <v>0</v>
      </c>
      <c r="V11" s="22">
        <f t="shared" si="2"/>
        <v>0</v>
      </c>
      <c r="W11" s="22">
        <f t="shared" si="2"/>
        <v>0</v>
      </c>
      <c r="X11" s="22">
        <f t="shared" si="2"/>
        <v>0</v>
      </c>
      <c r="Y11" s="22">
        <f t="shared" si="2"/>
        <v>0</v>
      </c>
    </row>
    <row r="12" spans="1:25" ht="22.5" customHeight="1">
      <c r="A12" s="42">
        <v>7</v>
      </c>
      <c r="B12" s="49" t="s">
        <v>8</v>
      </c>
      <c r="C12" s="36">
        <f t="shared" si="0"/>
        <v>0</v>
      </c>
      <c r="D12" s="5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2.75">
      <c r="A13" s="42">
        <v>8</v>
      </c>
      <c r="B13" s="49" t="s">
        <v>9</v>
      </c>
      <c r="C13" s="36">
        <f t="shared" si="0"/>
        <v>1000000</v>
      </c>
      <c r="D13" s="50">
        <f aca="true" t="shared" si="3" ref="D13:Y13">SUM(D14:D16)</f>
        <v>0</v>
      </c>
      <c r="E13" s="22">
        <f t="shared" si="3"/>
        <v>0</v>
      </c>
      <c r="F13" s="22">
        <f>SUM(F14:F16)</f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>SUM(N14:N16)</f>
        <v>0</v>
      </c>
      <c r="O13" s="22">
        <f t="shared" si="3"/>
        <v>0</v>
      </c>
      <c r="P13" s="22">
        <f t="shared" si="3"/>
        <v>0</v>
      </c>
      <c r="Q13" s="22">
        <f t="shared" si="3"/>
        <v>0</v>
      </c>
      <c r="R13" s="22">
        <f t="shared" si="3"/>
        <v>0</v>
      </c>
      <c r="S13" s="22">
        <f>SUM(S14:S16)</f>
        <v>0</v>
      </c>
      <c r="T13" s="22">
        <f t="shared" si="3"/>
        <v>0</v>
      </c>
      <c r="U13" s="22">
        <f t="shared" si="3"/>
        <v>0</v>
      </c>
      <c r="V13" s="22">
        <f>SUM(V14:V16)</f>
        <v>0</v>
      </c>
      <c r="W13" s="22">
        <f>SUM(W14:W16)</f>
        <v>0</v>
      </c>
      <c r="X13" s="22">
        <f t="shared" si="3"/>
        <v>1000000</v>
      </c>
      <c r="Y13" s="22">
        <f t="shared" si="3"/>
        <v>0</v>
      </c>
    </row>
    <row r="14" spans="1:25" ht="18" customHeight="1">
      <c r="A14" s="42">
        <v>9</v>
      </c>
      <c r="B14" s="49" t="s">
        <v>10</v>
      </c>
      <c r="C14" s="36">
        <f t="shared" si="0"/>
        <v>100000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>
        <v>100000</v>
      </c>
      <c r="Y14" s="20"/>
    </row>
    <row r="15" spans="1:25" ht="22.5">
      <c r="A15" s="42">
        <v>10</v>
      </c>
      <c r="B15" s="49" t="s">
        <v>11</v>
      </c>
      <c r="C15" s="36">
        <f t="shared" si="0"/>
        <v>900000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900000</v>
      </c>
      <c r="Y15" s="20"/>
    </row>
    <row r="16" spans="1:25" ht="22.5">
      <c r="A16" s="42">
        <v>11</v>
      </c>
      <c r="B16" s="49" t="s">
        <v>12</v>
      </c>
      <c r="C16" s="36">
        <f t="shared" si="0"/>
        <v>0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2.75">
      <c r="A17" s="42">
        <v>12</v>
      </c>
      <c r="B17" s="43" t="s">
        <v>13</v>
      </c>
      <c r="C17" s="36">
        <f t="shared" si="0"/>
        <v>1000000</v>
      </c>
      <c r="D17" s="44">
        <f aca="true" t="shared" si="4" ref="D17:Y17">D9+D11+D13</f>
        <v>0</v>
      </c>
      <c r="E17" s="45">
        <f t="shared" si="4"/>
        <v>0</v>
      </c>
      <c r="F17" s="45">
        <f>F9+F11+F13</f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  <c r="L17" s="45">
        <f t="shared" si="4"/>
        <v>0</v>
      </c>
      <c r="M17" s="45">
        <f t="shared" si="4"/>
        <v>0</v>
      </c>
      <c r="N17" s="45">
        <f>N9+N11+N13</f>
        <v>0</v>
      </c>
      <c r="O17" s="45">
        <f t="shared" si="4"/>
        <v>0</v>
      </c>
      <c r="P17" s="45">
        <f t="shared" si="4"/>
        <v>0</v>
      </c>
      <c r="Q17" s="45">
        <f t="shared" si="4"/>
        <v>0</v>
      </c>
      <c r="R17" s="45">
        <f t="shared" si="4"/>
        <v>0</v>
      </c>
      <c r="S17" s="45">
        <f>S9+S11+S13</f>
        <v>0</v>
      </c>
      <c r="T17" s="45">
        <f t="shared" si="4"/>
        <v>0</v>
      </c>
      <c r="U17" s="45">
        <f t="shared" si="4"/>
        <v>0</v>
      </c>
      <c r="V17" s="45">
        <f>V9+V11+V13</f>
        <v>0</v>
      </c>
      <c r="W17" s="45">
        <f>W9+W11+W13</f>
        <v>0</v>
      </c>
      <c r="X17" s="45">
        <f t="shared" si="4"/>
        <v>1000000</v>
      </c>
      <c r="Y17" s="45">
        <f t="shared" si="4"/>
        <v>0</v>
      </c>
    </row>
    <row r="18" spans="1:25" ht="12.75">
      <c r="A18" s="42">
        <v>13</v>
      </c>
      <c r="B18" s="49" t="s">
        <v>170</v>
      </c>
      <c r="C18" s="36">
        <f t="shared" si="0"/>
        <v>37739</v>
      </c>
      <c r="D18" s="19"/>
      <c r="E18" s="20">
        <v>37739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22.5">
      <c r="A19" s="42">
        <v>14</v>
      </c>
      <c r="B19" s="49" t="s">
        <v>14</v>
      </c>
      <c r="C19" s="36">
        <f t="shared" si="0"/>
        <v>6960018</v>
      </c>
      <c r="D19" s="32">
        <f aca="true" t="shared" si="5" ref="D19:Y19">SUM(D20:D23)</f>
        <v>0</v>
      </c>
      <c r="E19" s="23">
        <f t="shared" si="5"/>
        <v>0</v>
      </c>
      <c r="F19" s="23">
        <f>SUM(F20:F23)</f>
        <v>6960018</v>
      </c>
      <c r="G19" s="23">
        <f t="shared" si="5"/>
        <v>0</v>
      </c>
      <c r="H19" s="23">
        <f t="shared" si="5"/>
        <v>0</v>
      </c>
      <c r="I19" s="23">
        <f t="shared" si="5"/>
        <v>0</v>
      </c>
      <c r="J19" s="23">
        <f t="shared" si="5"/>
        <v>0</v>
      </c>
      <c r="K19" s="23">
        <f t="shared" si="5"/>
        <v>0</v>
      </c>
      <c r="L19" s="23">
        <f t="shared" si="5"/>
        <v>0</v>
      </c>
      <c r="M19" s="23">
        <f t="shared" si="5"/>
        <v>0</v>
      </c>
      <c r="N19" s="23">
        <f>SUM(N20:N23)</f>
        <v>0</v>
      </c>
      <c r="O19" s="23">
        <f t="shared" si="5"/>
        <v>0</v>
      </c>
      <c r="P19" s="23">
        <f t="shared" si="5"/>
        <v>0</v>
      </c>
      <c r="Q19" s="23">
        <f t="shared" si="5"/>
        <v>0</v>
      </c>
      <c r="R19" s="23">
        <f t="shared" si="5"/>
        <v>0</v>
      </c>
      <c r="S19" s="23">
        <f>SUM(S20:S23)</f>
        <v>0</v>
      </c>
      <c r="T19" s="23">
        <f t="shared" si="5"/>
        <v>0</v>
      </c>
      <c r="U19" s="23">
        <f t="shared" si="5"/>
        <v>0</v>
      </c>
      <c r="V19" s="23">
        <f>SUM(V20:V23)</f>
        <v>0</v>
      </c>
      <c r="W19" s="23">
        <f>SUM(W20:W23)</f>
        <v>0</v>
      </c>
      <c r="X19" s="23">
        <f t="shared" si="5"/>
        <v>0</v>
      </c>
      <c r="Y19" s="23">
        <f t="shared" si="5"/>
        <v>0</v>
      </c>
    </row>
    <row r="20" spans="1:25" ht="24" customHeight="1">
      <c r="A20" s="42">
        <v>15</v>
      </c>
      <c r="B20" s="49" t="s">
        <v>129</v>
      </c>
      <c r="C20" s="36">
        <f t="shared" si="0"/>
        <v>200000</v>
      </c>
      <c r="D20" s="19"/>
      <c r="E20" s="20"/>
      <c r="F20" s="20">
        <v>200000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6.5" customHeight="1">
      <c r="A21" s="42">
        <v>16</v>
      </c>
      <c r="B21" s="49" t="s">
        <v>15</v>
      </c>
      <c r="C21" s="36">
        <f t="shared" si="0"/>
        <v>0</v>
      </c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23.25" customHeight="1">
      <c r="A22" s="42">
        <v>17</v>
      </c>
      <c r="B22" s="49" t="s">
        <v>16</v>
      </c>
      <c r="C22" s="36">
        <f t="shared" si="0"/>
        <v>1100000</v>
      </c>
      <c r="D22" s="19"/>
      <c r="E22" s="20"/>
      <c r="F22" s="20">
        <v>1100000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22.5">
      <c r="A23" s="42">
        <v>18</v>
      </c>
      <c r="B23" s="49" t="s">
        <v>17</v>
      </c>
      <c r="C23" s="36">
        <f t="shared" si="0"/>
        <v>5660018</v>
      </c>
      <c r="D23" s="19"/>
      <c r="E23" s="20"/>
      <c r="F23" s="20">
        <v>5660018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51"/>
      <c r="R23" s="20"/>
      <c r="S23" s="20">
        <v>0</v>
      </c>
      <c r="T23" s="20">
        <v>0</v>
      </c>
      <c r="U23" s="20"/>
      <c r="V23" s="20"/>
      <c r="W23" s="20"/>
      <c r="X23" s="20"/>
      <c r="Y23" s="20"/>
    </row>
    <row r="24" spans="1:25" ht="33.75">
      <c r="A24" s="42">
        <v>19</v>
      </c>
      <c r="B24" s="49" t="s">
        <v>171</v>
      </c>
      <c r="C24" s="36">
        <f t="shared" si="0"/>
        <v>500000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>
        <v>500000</v>
      </c>
      <c r="W24" s="20"/>
      <c r="X24" s="20"/>
      <c r="Y24" s="20"/>
    </row>
    <row r="25" spans="1:25" ht="12.75">
      <c r="A25" s="42">
        <v>20</v>
      </c>
      <c r="B25" s="49" t="s">
        <v>18</v>
      </c>
      <c r="C25" s="36">
        <f t="shared" si="0"/>
        <v>45217880</v>
      </c>
      <c r="D25" s="19">
        <v>35350664</v>
      </c>
      <c r="E25" s="20"/>
      <c r="F25" s="20"/>
      <c r="G25" s="20"/>
      <c r="H25" s="20"/>
      <c r="I25" s="20"/>
      <c r="J25" s="20"/>
      <c r="K25" s="20">
        <v>5723523</v>
      </c>
      <c r="L25" s="20"/>
      <c r="M25" s="20"/>
      <c r="N25" s="20"/>
      <c r="O25" s="20"/>
      <c r="P25" s="20"/>
      <c r="Q25" s="20"/>
      <c r="R25" s="20">
        <v>250000</v>
      </c>
      <c r="S25" s="20"/>
      <c r="T25" s="20"/>
      <c r="U25" s="20"/>
      <c r="V25" s="20"/>
      <c r="W25" s="20"/>
      <c r="X25" s="20"/>
      <c r="Y25" s="20">
        <v>3893693</v>
      </c>
    </row>
    <row r="26" spans="1:25" ht="12.75">
      <c r="A26" s="42">
        <v>21</v>
      </c>
      <c r="B26" s="43" t="s">
        <v>19</v>
      </c>
      <c r="C26" s="36">
        <f t="shared" si="0"/>
        <v>52715637</v>
      </c>
      <c r="D26" s="44">
        <f aca="true" t="shared" si="6" ref="D26:Y26">D18+D19+D24+D25</f>
        <v>35350664</v>
      </c>
      <c r="E26" s="45">
        <f t="shared" si="6"/>
        <v>37739</v>
      </c>
      <c r="F26" s="45">
        <f>F18+F19+F24+F25</f>
        <v>6960018</v>
      </c>
      <c r="G26" s="45">
        <f t="shared" si="6"/>
        <v>0</v>
      </c>
      <c r="H26" s="45">
        <f t="shared" si="6"/>
        <v>0</v>
      </c>
      <c r="I26" s="45">
        <f t="shared" si="6"/>
        <v>0</v>
      </c>
      <c r="J26" s="45">
        <f t="shared" si="6"/>
        <v>0</v>
      </c>
      <c r="K26" s="45">
        <f t="shared" si="6"/>
        <v>5723523</v>
      </c>
      <c r="L26" s="45">
        <f t="shared" si="6"/>
        <v>0</v>
      </c>
      <c r="M26" s="45">
        <f t="shared" si="6"/>
        <v>0</v>
      </c>
      <c r="N26" s="45">
        <f>N18+N19+N24+N25</f>
        <v>0</v>
      </c>
      <c r="O26" s="45">
        <f t="shared" si="6"/>
        <v>0</v>
      </c>
      <c r="P26" s="45">
        <f t="shared" si="6"/>
        <v>0</v>
      </c>
      <c r="Q26" s="45">
        <f t="shared" si="6"/>
        <v>0</v>
      </c>
      <c r="R26" s="45">
        <f t="shared" si="6"/>
        <v>250000</v>
      </c>
      <c r="S26" s="45">
        <f>S18+S19+S24+S25</f>
        <v>0</v>
      </c>
      <c r="T26" s="45">
        <f t="shared" si="6"/>
        <v>0</v>
      </c>
      <c r="U26" s="45">
        <f t="shared" si="6"/>
        <v>0</v>
      </c>
      <c r="V26" s="45">
        <f>V18+V19+V24+V25</f>
        <v>500000</v>
      </c>
      <c r="W26" s="45">
        <f>W18+W19+W24+W25</f>
        <v>0</v>
      </c>
      <c r="X26" s="45">
        <f t="shared" si="6"/>
        <v>0</v>
      </c>
      <c r="Y26" s="45">
        <f t="shared" si="6"/>
        <v>3893693</v>
      </c>
    </row>
    <row r="27" spans="1:25" ht="12.75">
      <c r="A27" s="42">
        <v>22</v>
      </c>
      <c r="B27" s="49" t="s">
        <v>20</v>
      </c>
      <c r="C27" s="36">
        <f t="shared" si="0"/>
        <v>0</v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2.75">
      <c r="A28" s="42">
        <v>23</v>
      </c>
      <c r="B28" s="49" t="s">
        <v>21</v>
      </c>
      <c r="C28" s="36">
        <f t="shared" si="0"/>
        <v>13055563</v>
      </c>
      <c r="D28" s="19"/>
      <c r="E28" s="20"/>
      <c r="F28" s="20"/>
      <c r="G28" s="20"/>
      <c r="H28" s="20"/>
      <c r="I28" s="20"/>
      <c r="J28" s="20">
        <v>476961</v>
      </c>
      <c r="K28" s="20"/>
      <c r="L28" s="20"/>
      <c r="M28" s="20"/>
      <c r="N28" s="20">
        <v>12578602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22.5">
      <c r="A29" s="42">
        <v>24</v>
      </c>
      <c r="B29" s="49" t="s">
        <v>22</v>
      </c>
      <c r="C29" s="36">
        <f t="shared" si="0"/>
        <v>0</v>
      </c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22.5">
      <c r="A30" s="42">
        <v>25</v>
      </c>
      <c r="B30" s="49" t="s">
        <v>23</v>
      </c>
      <c r="C30" s="36">
        <f t="shared" si="0"/>
        <v>6672389</v>
      </c>
      <c r="D30" s="19">
        <v>178740</v>
      </c>
      <c r="E30" s="20"/>
      <c r="F30" s="20"/>
      <c r="G30" s="20"/>
      <c r="H30" s="20"/>
      <c r="I30" s="20">
        <v>196850</v>
      </c>
      <c r="J30" s="20">
        <v>677165</v>
      </c>
      <c r="K30" s="20"/>
      <c r="L30" s="20"/>
      <c r="M30" s="20">
        <v>23622</v>
      </c>
      <c r="N30" s="20">
        <v>3813729</v>
      </c>
      <c r="O30" s="20">
        <v>433071</v>
      </c>
      <c r="P30" s="20">
        <v>246850</v>
      </c>
      <c r="Q30" s="20">
        <v>1102362</v>
      </c>
      <c r="R30" s="20"/>
      <c r="S30" s="20"/>
      <c r="T30" s="20"/>
      <c r="U30" s="20"/>
      <c r="V30" s="20"/>
      <c r="W30" s="20"/>
      <c r="X30" s="20"/>
      <c r="Y30" s="20"/>
    </row>
    <row r="31" spans="1:25" ht="22.5">
      <c r="A31" s="42">
        <v>26</v>
      </c>
      <c r="B31" s="49" t="s">
        <v>24</v>
      </c>
      <c r="C31" s="36">
        <f t="shared" si="0"/>
        <v>5326549</v>
      </c>
      <c r="D31" s="19">
        <v>48260</v>
      </c>
      <c r="E31" s="19"/>
      <c r="F31" s="19"/>
      <c r="G31" s="19"/>
      <c r="H31" s="19"/>
      <c r="I31" s="19">
        <v>53150</v>
      </c>
      <c r="J31" s="19">
        <v>311614</v>
      </c>
      <c r="K31" s="19"/>
      <c r="L31" s="19"/>
      <c r="M31" s="19">
        <v>6378</v>
      </c>
      <c r="N31" s="19">
        <v>4425930</v>
      </c>
      <c r="O31" s="19">
        <v>116929</v>
      </c>
      <c r="P31" s="19">
        <v>66650</v>
      </c>
      <c r="Q31" s="19">
        <v>297638</v>
      </c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2">
        <v>27</v>
      </c>
      <c r="B32" s="43" t="s">
        <v>25</v>
      </c>
      <c r="C32" s="36">
        <f t="shared" si="0"/>
        <v>25054501</v>
      </c>
      <c r="D32" s="44">
        <f aca="true" t="shared" si="7" ref="D32:Y32">SUM(D27:D31)</f>
        <v>227000</v>
      </c>
      <c r="E32" s="45">
        <f t="shared" si="7"/>
        <v>0</v>
      </c>
      <c r="F32" s="45">
        <f>SUM(F27:F31)</f>
        <v>0</v>
      </c>
      <c r="G32" s="45">
        <f t="shared" si="7"/>
        <v>0</v>
      </c>
      <c r="H32" s="45">
        <f t="shared" si="7"/>
        <v>0</v>
      </c>
      <c r="I32" s="45">
        <f t="shared" si="7"/>
        <v>250000</v>
      </c>
      <c r="J32" s="45">
        <f t="shared" si="7"/>
        <v>1465740</v>
      </c>
      <c r="K32" s="45">
        <f t="shared" si="7"/>
        <v>0</v>
      </c>
      <c r="L32" s="45">
        <f t="shared" si="7"/>
        <v>0</v>
      </c>
      <c r="M32" s="45">
        <f t="shared" si="7"/>
        <v>30000</v>
      </c>
      <c r="N32" s="45">
        <f>SUM(N27:N31)</f>
        <v>20818261</v>
      </c>
      <c r="O32" s="45">
        <f t="shared" si="7"/>
        <v>550000</v>
      </c>
      <c r="P32" s="45">
        <f t="shared" si="7"/>
        <v>313500</v>
      </c>
      <c r="Q32" s="45">
        <f t="shared" si="7"/>
        <v>1400000</v>
      </c>
      <c r="R32" s="45">
        <f t="shared" si="7"/>
        <v>0</v>
      </c>
      <c r="S32" s="45">
        <f>SUM(S27:S31)</f>
        <v>0</v>
      </c>
      <c r="T32" s="45">
        <f t="shared" si="7"/>
        <v>0</v>
      </c>
      <c r="U32" s="45">
        <f t="shared" si="7"/>
        <v>0</v>
      </c>
      <c r="V32" s="45">
        <f>SUM(V27:V31)</f>
        <v>0</v>
      </c>
      <c r="W32" s="45">
        <f>SUM(W27:W31)</f>
        <v>0</v>
      </c>
      <c r="X32" s="45">
        <f t="shared" si="7"/>
        <v>0</v>
      </c>
      <c r="Y32" s="45">
        <f t="shared" si="7"/>
        <v>0</v>
      </c>
    </row>
    <row r="33" spans="1:25" ht="12.75">
      <c r="A33" s="42">
        <v>28</v>
      </c>
      <c r="B33" s="49" t="s">
        <v>26</v>
      </c>
      <c r="C33" s="36">
        <f t="shared" si="0"/>
        <v>2685038</v>
      </c>
      <c r="D33" s="19">
        <v>78740</v>
      </c>
      <c r="E33" s="20"/>
      <c r="F33" s="20"/>
      <c r="G33" s="20"/>
      <c r="H33" s="20"/>
      <c r="I33" s="20">
        <v>1224409</v>
      </c>
      <c r="J33" s="20"/>
      <c r="K33" s="20"/>
      <c r="L33" s="20"/>
      <c r="M33" s="20">
        <v>708661</v>
      </c>
      <c r="N33" s="20"/>
      <c r="O33" s="20">
        <v>358268</v>
      </c>
      <c r="P33" s="20"/>
      <c r="Q33" s="20">
        <v>78740</v>
      </c>
      <c r="R33" s="20"/>
      <c r="S33" s="20"/>
      <c r="T33" s="20"/>
      <c r="U33" s="20">
        <v>236220</v>
      </c>
      <c r="V33" s="20"/>
      <c r="W33" s="20"/>
      <c r="X33" s="20"/>
      <c r="Y33" s="20"/>
    </row>
    <row r="34" spans="1:25" ht="12.75">
      <c r="A34" s="42">
        <v>29</v>
      </c>
      <c r="B34" s="49" t="s">
        <v>27</v>
      </c>
      <c r="C34" s="36">
        <f t="shared" si="0"/>
        <v>0</v>
      </c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2.75">
      <c r="A35" s="42">
        <v>30</v>
      </c>
      <c r="B35" s="49" t="s">
        <v>28</v>
      </c>
      <c r="C35" s="36">
        <f t="shared" si="0"/>
        <v>0</v>
      </c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22.5">
      <c r="A36" s="42">
        <v>31</v>
      </c>
      <c r="B36" s="49" t="s">
        <v>130</v>
      </c>
      <c r="C36" s="36">
        <f t="shared" si="0"/>
        <v>724962</v>
      </c>
      <c r="D36" s="19">
        <v>21260</v>
      </c>
      <c r="E36" s="19"/>
      <c r="F36" s="19"/>
      <c r="G36" s="19"/>
      <c r="H36" s="19"/>
      <c r="I36" s="19">
        <v>330591</v>
      </c>
      <c r="J36" s="19"/>
      <c r="K36" s="19"/>
      <c r="L36" s="19"/>
      <c r="M36" s="19">
        <v>191339</v>
      </c>
      <c r="N36" s="19"/>
      <c r="O36" s="19">
        <v>96732</v>
      </c>
      <c r="P36" s="19"/>
      <c r="Q36" s="19">
        <v>21260</v>
      </c>
      <c r="R36" s="19"/>
      <c r="S36" s="19"/>
      <c r="T36" s="19"/>
      <c r="U36" s="19">
        <v>63780</v>
      </c>
      <c r="V36" s="19"/>
      <c r="W36" s="19"/>
      <c r="X36" s="19"/>
      <c r="Y36" s="19"/>
    </row>
    <row r="37" spans="1:25" ht="12.75">
      <c r="A37" s="42">
        <v>32</v>
      </c>
      <c r="B37" s="43" t="s">
        <v>29</v>
      </c>
      <c r="C37" s="36">
        <f t="shared" si="0"/>
        <v>3410000</v>
      </c>
      <c r="D37" s="44">
        <f aca="true" t="shared" si="8" ref="D37:Y37">SUM(D33:D36)</f>
        <v>100000</v>
      </c>
      <c r="E37" s="44">
        <f t="shared" si="8"/>
        <v>0</v>
      </c>
      <c r="F37" s="44">
        <f>SUM(F33:F36)</f>
        <v>0</v>
      </c>
      <c r="G37" s="44">
        <f t="shared" si="8"/>
        <v>0</v>
      </c>
      <c r="H37" s="44">
        <f t="shared" si="8"/>
        <v>0</v>
      </c>
      <c r="I37" s="44">
        <f t="shared" si="8"/>
        <v>1555000</v>
      </c>
      <c r="J37" s="44">
        <f t="shared" si="8"/>
        <v>0</v>
      </c>
      <c r="K37" s="44">
        <f t="shared" si="8"/>
        <v>0</v>
      </c>
      <c r="L37" s="44">
        <f t="shared" si="8"/>
        <v>0</v>
      </c>
      <c r="M37" s="44">
        <f t="shared" si="8"/>
        <v>900000</v>
      </c>
      <c r="N37" s="44">
        <f>SUM(N33:N36)</f>
        <v>0</v>
      </c>
      <c r="O37" s="44">
        <f t="shared" si="8"/>
        <v>455000</v>
      </c>
      <c r="P37" s="44">
        <f t="shared" si="8"/>
        <v>0</v>
      </c>
      <c r="Q37" s="44">
        <f t="shared" si="8"/>
        <v>100000</v>
      </c>
      <c r="R37" s="44">
        <f t="shared" si="8"/>
        <v>0</v>
      </c>
      <c r="S37" s="44">
        <f>SUM(S33:S36)</f>
        <v>0</v>
      </c>
      <c r="T37" s="44">
        <f t="shared" si="8"/>
        <v>0</v>
      </c>
      <c r="U37" s="44">
        <f t="shared" si="8"/>
        <v>300000</v>
      </c>
      <c r="V37" s="44">
        <f>SUM(V33:V36)</f>
        <v>0</v>
      </c>
      <c r="W37" s="44">
        <f>SUM(W33:W36)</f>
        <v>0</v>
      </c>
      <c r="X37" s="44">
        <f t="shared" si="8"/>
        <v>0</v>
      </c>
      <c r="Y37" s="44">
        <f t="shared" si="8"/>
        <v>0</v>
      </c>
    </row>
    <row r="38" spans="1:25" ht="22.5">
      <c r="A38" s="42">
        <v>33</v>
      </c>
      <c r="B38" s="49" t="s">
        <v>30</v>
      </c>
      <c r="C38" s="36">
        <f t="shared" si="0"/>
        <v>0</v>
      </c>
      <c r="D38" s="50">
        <f aca="true" t="shared" si="9" ref="D38:Y38">SUM(D39:D41)</f>
        <v>0</v>
      </c>
      <c r="E38" s="22">
        <f t="shared" si="9"/>
        <v>0</v>
      </c>
      <c r="F38" s="22">
        <f>SUM(F39:F41)</f>
        <v>0</v>
      </c>
      <c r="G38" s="22">
        <f t="shared" si="9"/>
        <v>0</v>
      </c>
      <c r="H38" s="22">
        <f t="shared" si="9"/>
        <v>0</v>
      </c>
      <c r="I38" s="22">
        <f t="shared" si="9"/>
        <v>0</v>
      </c>
      <c r="J38" s="22">
        <f t="shared" si="9"/>
        <v>0</v>
      </c>
      <c r="K38" s="22">
        <f t="shared" si="9"/>
        <v>0</v>
      </c>
      <c r="L38" s="22">
        <f t="shared" si="9"/>
        <v>0</v>
      </c>
      <c r="M38" s="22">
        <f t="shared" si="9"/>
        <v>0</v>
      </c>
      <c r="N38" s="22">
        <f>SUM(N39:N41)</f>
        <v>0</v>
      </c>
      <c r="O38" s="22">
        <f t="shared" si="9"/>
        <v>0</v>
      </c>
      <c r="P38" s="22">
        <f t="shared" si="9"/>
        <v>0</v>
      </c>
      <c r="Q38" s="22">
        <f t="shared" si="9"/>
        <v>0</v>
      </c>
      <c r="R38" s="22">
        <f t="shared" si="9"/>
        <v>0</v>
      </c>
      <c r="S38" s="22">
        <f>SUM(S39:S41)</f>
        <v>0</v>
      </c>
      <c r="T38" s="22">
        <f t="shared" si="9"/>
        <v>0</v>
      </c>
      <c r="U38" s="22">
        <f t="shared" si="9"/>
        <v>0</v>
      </c>
      <c r="V38" s="22">
        <f>SUM(V39:V41)</f>
        <v>0</v>
      </c>
      <c r="W38" s="22">
        <f>SUM(W39:W41)</f>
        <v>0</v>
      </c>
      <c r="X38" s="22">
        <f t="shared" si="9"/>
        <v>0</v>
      </c>
      <c r="Y38" s="22">
        <f t="shared" si="9"/>
        <v>0</v>
      </c>
    </row>
    <row r="39" spans="1:25" ht="12.75">
      <c r="A39" s="42">
        <v>34</v>
      </c>
      <c r="B39" s="49" t="s">
        <v>31</v>
      </c>
      <c r="C39" s="36">
        <f t="shared" si="0"/>
        <v>0</v>
      </c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2.75">
      <c r="A40" s="42">
        <v>35</v>
      </c>
      <c r="B40" s="49" t="s">
        <v>32</v>
      </c>
      <c r="C40" s="36">
        <f t="shared" si="0"/>
        <v>0</v>
      </c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22.5">
      <c r="A41" s="42">
        <v>36</v>
      </c>
      <c r="B41" s="49" t="s">
        <v>33</v>
      </c>
      <c r="C41" s="36">
        <f t="shared" si="0"/>
        <v>0</v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2.75">
      <c r="A42" s="42">
        <v>37</v>
      </c>
      <c r="B42" s="43" t="s">
        <v>34</v>
      </c>
      <c r="C42" s="36">
        <f t="shared" si="0"/>
        <v>0</v>
      </c>
      <c r="D42" s="44">
        <f aca="true" t="shared" si="10" ref="D42:Y42">D38</f>
        <v>0</v>
      </c>
      <c r="E42" s="45">
        <f t="shared" si="10"/>
        <v>0</v>
      </c>
      <c r="F42" s="45">
        <f>F38</f>
        <v>0</v>
      </c>
      <c r="G42" s="45">
        <f t="shared" si="10"/>
        <v>0</v>
      </c>
      <c r="H42" s="45">
        <f t="shared" si="10"/>
        <v>0</v>
      </c>
      <c r="I42" s="45">
        <f t="shared" si="10"/>
        <v>0</v>
      </c>
      <c r="J42" s="45">
        <f t="shared" si="10"/>
        <v>0</v>
      </c>
      <c r="K42" s="45">
        <f t="shared" si="10"/>
        <v>0</v>
      </c>
      <c r="L42" s="45">
        <f t="shared" si="10"/>
        <v>0</v>
      </c>
      <c r="M42" s="45">
        <f t="shared" si="10"/>
        <v>0</v>
      </c>
      <c r="N42" s="45">
        <f>N38</f>
        <v>0</v>
      </c>
      <c r="O42" s="45">
        <f t="shared" si="10"/>
        <v>0</v>
      </c>
      <c r="P42" s="45">
        <f t="shared" si="10"/>
        <v>0</v>
      </c>
      <c r="Q42" s="45">
        <f t="shared" si="10"/>
        <v>0</v>
      </c>
      <c r="R42" s="45">
        <f t="shared" si="10"/>
        <v>0</v>
      </c>
      <c r="S42" s="45">
        <f>S38</f>
        <v>0</v>
      </c>
      <c r="T42" s="45">
        <f t="shared" si="10"/>
        <v>0</v>
      </c>
      <c r="U42" s="45">
        <f t="shared" si="10"/>
        <v>0</v>
      </c>
      <c r="V42" s="45">
        <f>V38</f>
        <v>0</v>
      </c>
      <c r="W42" s="45">
        <f>W38</f>
        <v>0</v>
      </c>
      <c r="X42" s="45">
        <f t="shared" si="10"/>
        <v>0</v>
      </c>
      <c r="Y42" s="45">
        <f t="shared" si="10"/>
        <v>0</v>
      </c>
    </row>
    <row r="43" spans="1:25" ht="12.75">
      <c r="A43" s="42">
        <v>38</v>
      </c>
      <c r="B43" s="52" t="s">
        <v>35</v>
      </c>
      <c r="C43" s="36">
        <f t="shared" si="0"/>
        <v>127680708</v>
      </c>
      <c r="D43" s="53">
        <f aca="true" t="shared" si="11" ref="D43:Y43">D6+D7+D8+D17+D26+D32+D37+D42</f>
        <v>49123465</v>
      </c>
      <c r="E43" s="154">
        <f t="shared" si="11"/>
        <v>37739</v>
      </c>
      <c r="F43" s="154">
        <f>F6+F7+F8+F17+F26+F32+F37+F42</f>
        <v>6960018</v>
      </c>
      <c r="G43" s="154">
        <f t="shared" si="11"/>
        <v>561000</v>
      </c>
      <c r="H43" s="154">
        <f t="shared" si="11"/>
        <v>1877000</v>
      </c>
      <c r="I43" s="154">
        <f t="shared" si="11"/>
        <v>3302300</v>
      </c>
      <c r="J43" s="154">
        <f t="shared" si="11"/>
        <v>6120376</v>
      </c>
      <c r="K43" s="154">
        <f t="shared" si="11"/>
        <v>10914583</v>
      </c>
      <c r="L43" s="154">
        <f t="shared" si="11"/>
        <v>6204766</v>
      </c>
      <c r="M43" s="154">
        <f t="shared" si="11"/>
        <v>1962000</v>
      </c>
      <c r="N43" s="154">
        <f>N6+N7+N8+N17+N26+N32+N37+N42</f>
        <v>20818261</v>
      </c>
      <c r="O43" s="154">
        <f t="shared" si="11"/>
        <v>3451840</v>
      </c>
      <c r="P43" s="154">
        <f t="shared" si="11"/>
        <v>1158330</v>
      </c>
      <c r="Q43" s="154">
        <f t="shared" si="11"/>
        <v>3787698</v>
      </c>
      <c r="R43" s="154">
        <f t="shared" si="11"/>
        <v>1952001</v>
      </c>
      <c r="S43" s="154">
        <f>S6+S7+S8+S17+S26+S32+S37+S42</f>
        <v>127000</v>
      </c>
      <c r="T43" s="154">
        <f t="shared" si="11"/>
        <v>127000</v>
      </c>
      <c r="U43" s="154">
        <f t="shared" si="11"/>
        <v>300000</v>
      </c>
      <c r="V43" s="154">
        <f>V6+V7+V8+V17+V26+V32+V37+V42</f>
        <v>804000</v>
      </c>
      <c r="W43" s="154">
        <f>W6+W7+W8+W17+W26+W32+W37+W42</f>
        <v>451000</v>
      </c>
      <c r="X43" s="154">
        <f t="shared" si="11"/>
        <v>2116638</v>
      </c>
      <c r="Y43" s="154">
        <f t="shared" si="11"/>
        <v>5523693</v>
      </c>
    </row>
    <row r="44" spans="1:25" ht="22.5">
      <c r="A44" s="42">
        <v>39</v>
      </c>
      <c r="B44" s="49" t="s">
        <v>36</v>
      </c>
      <c r="C44" s="36">
        <f t="shared" si="0"/>
        <v>959427</v>
      </c>
      <c r="D44" s="19"/>
      <c r="E44" s="20">
        <v>959427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22.5">
      <c r="A45" s="42">
        <v>40</v>
      </c>
      <c r="B45" s="49" t="s">
        <v>37</v>
      </c>
      <c r="C45" s="36">
        <f t="shared" si="0"/>
        <v>0</v>
      </c>
      <c r="D45" s="19">
        <f>'16'!C70</f>
        <v>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2.75">
      <c r="A46" s="42">
        <v>41</v>
      </c>
      <c r="B46" s="49" t="s">
        <v>38</v>
      </c>
      <c r="C46" s="36">
        <f t="shared" si="0"/>
        <v>959427</v>
      </c>
      <c r="D46" s="50">
        <f aca="true" t="shared" si="12" ref="D46:Y46">SUM(D44:D45)</f>
        <v>0</v>
      </c>
      <c r="E46" s="22">
        <f t="shared" si="12"/>
        <v>959427</v>
      </c>
      <c r="F46" s="22">
        <f>SUM(F44:F45)</f>
        <v>0</v>
      </c>
      <c r="G46" s="22">
        <f t="shared" si="12"/>
        <v>0</v>
      </c>
      <c r="H46" s="22">
        <f t="shared" si="12"/>
        <v>0</v>
      </c>
      <c r="I46" s="22">
        <f t="shared" si="12"/>
        <v>0</v>
      </c>
      <c r="J46" s="22">
        <f t="shared" si="12"/>
        <v>0</v>
      </c>
      <c r="K46" s="22">
        <f t="shared" si="12"/>
        <v>0</v>
      </c>
      <c r="L46" s="22">
        <f t="shared" si="12"/>
        <v>0</v>
      </c>
      <c r="M46" s="22">
        <f t="shared" si="12"/>
        <v>0</v>
      </c>
      <c r="N46" s="22">
        <f>SUM(N44:N45)</f>
        <v>0</v>
      </c>
      <c r="O46" s="22">
        <f t="shared" si="12"/>
        <v>0</v>
      </c>
      <c r="P46" s="22">
        <f t="shared" si="12"/>
        <v>0</v>
      </c>
      <c r="Q46" s="22">
        <f t="shared" si="12"/>
        <v>0</v>
      </c>
      <c r="R46" s="22">
        <f t="shared" si="12"/>
        <v>0</v>
      </c>
      <c r="S46" s="22">
        <f>SUM(S44:S45)</f>
        <v>0</v>
      </c>
      <c r="T46" s="22">
        <f t="shared" si="12"/>
        <v>0</v>
      </c>
      <c r="U46" s="22">
        <f t="shared" si="12"/>
        <v>0</v>
      </c>
      <c r="V46" s="22">
        <f>SUM(V44:V45)</f>
        <v>0</v>
      </c>
      <c r="W46" s="22">
        <f>SUM(W44:W45)</f>
        <v>0</v>
      </c>
      <c r="X46" s="22">
        <f t="shared" si="12"/>
        <v>0</v>
      </c>
      <c r="Y46" s="22">
        <f t="shared" si="12"/>
        <v>0</v>
      </c>
    </row>
    <row r="47" spans="1:25" ht="13.5" thickBot="1">
      <c r="A47" s="42">
        <v>42</v>
      </c>
      <c r="B47" s="54" t="s">
        <v>39</v>
      </c>
      <c r="C47" s="36">
        <f t="shared" si="0"/>
        <v>959427</v>
      </c>
      <c r="D47" s="55">
        <f aca="true" t="shared" si="13" ref="D47:Y47">D46</f>
        <v>0</v>
      </c>
      <c r="E47" s="56">
        <f t="shared" si="13"/>
        <v>959427</v>
      </c>
      <c r="F47" s="56">
        <f>F46</f>
        <v>0</v>
      </c>
      <c r="G47" s="56">
        <f t="shared" si="13"/>
        <v>0</v>
      </c>
      <c r="H47" s="56">
        <f t="shared" si="13"/>
        <v>0</v>
      </c>
      <c r="I47" s="56">
        <f t="shared" si="13"/>
        <v>0</v>
      </c>
      <c r="J47" s="56">
        <f t="shared" si="13"/>
        <v>0</v>
      </c>
      <c r="K47" s="56">
        <f t="shared" si="13"/>
        <v>0</v>
      </c>
      <c r="L47" s="56">
        <f t="shared" si="13"/>
        <v>0</v>
      </c>
      <c r="M47" s="56">
        <f t="shared" si="13"/>
        <v>0</v>
      </c>
      <c r="N47" s="56">
        <f>N46</f>
        <v>0</v>
      </c>
      <c r="O47" s="56">
        <f t="shared" si="13"/>
        <v>0</v>
      </c>
      <c r="P47" s="56">
        <f t="shared" si="13"/>
        <v>0</v>
      </c>
      <c r="Q47" s="56">
        <f t="shared" si="13"/>
        <v>0</v>
      </c>
      <c r="R47" s="56">
        <f t="shared" si="13"/>
        <v>0</v>
      </c>
      <c r="S47" s="56">
        <f>S46</f>
        <v>0</v>
      </c>
      <c r="T47" s="56">
        <f t="shared" si="13"/>
        <v>0</v>
      </c>
      <c r="U47" s="56">
        <f t="shared" si="13"/>
        <v>0</v>
      </c>
      <c r="V47" s="56">
        <f>V46</f>
        <v>0</v>
      </c>
      <c r="W47" s="56">
        <f>W46</f>
        <v>0</v>
      </c>
      <c r="X47" s="56">
        <f t="shared" si="13"/>
        <v>0</v>
      </c>
      <c r="Y47" s="56">
        <f t="shared" si="13"/>
        <v>0</v>
      </c>
    </row>
    <row r="48" spans="1:25" ht="14.25" thickBot="1" thickTop="1">
      <c r="A48" s="42">
        <v>43</v>
      </c>
      <c r="B48" s="57" t="s">
        <v>40</v>
      </c>
      <c r="C48" s="144">
        <f t="shared" si="0"/>
        <v>128640135</v>
      </c>
      <c r="D48" s="96">
        <f aca="true" t="shared" si="14" ref="D48:Y48">D43+D47</f>
        <v>49123465</v>
      </c>
      <c r="E48" s="100">
        <f t="shared" si="14"/>
        <v>997166</v>
      </c>
      <c r="F48" s="100">
        <f>F43+F47</f>
        <v>6960018</v>
      </c>
      <c r="G48" s="100">
        <f t="shared" si="14"/>
        <v>561000</v>
      </c>
      <c r="H48" s="100">
        <f t="shared" si="14"/>
        <v>1877000</v>
      </c>
      <c r="I48" s="100">
        <f t="shared" si="14"/>
        <v>3302300</v>
      </c>
      <c r="J48" s="100">
        <f t="shared" si="14"/>
        <v>6120376</v>
      </c>
      <c r="K48" s="100">
        <f t="shared" si="14"/>
        <v>10914583</v>
      </c>
      <c r="L48" s="100">
        <f t="shared" si="14"/>
        <v>6204766</v>
      </c>
      <c r="M48" s="100">
        <f t="shared" si="14"/>
        <v>1962000</v>
      </c>
      <c r="N48" s="100">
        <f>N43+N47</f>
        <v>20818261</v>
      </c>
      <c r="O48" s="100">
        <f t="shared" si="14"/>
        <v>3451840</v>
      </c>
      <c r="P48" s="100">
        <f t="shared" si="14"/>
        <v>1158330</v>
      </c>
      <c r="Q48" s="100">
        <f t="shared" si="14"/>
        <v>3787698</v>
      </c>
      <c r="R48" s="100">
        <f t="shared" si="14"/>
        <v>1952001</v>
      </c>
      <c r="S48" s="100">
        <f>S43+S47</f>
        <v>127000</v>
      </c>
      <c r="T48" s="100">
        <f t="shared" si="14"/>
        <v>127000</v>
      </c>
      <c r="U48" s="100">
        <f t="shared" si="14"/>
        <v>300000</v>
      </c>
      <c r="V48" s="100">
        <f>V43+V47</f>
        <v>804000</v>
      </c>
      <c r="W48" s="100">
        <f>W43+W47</f>
        <v>451000</v>
      </c>
      <c r="X48" s="100">
        <f t="shared" si="14"/>
        <v>2116638</v>
      </c>
      <c r="Y48" s="100">
        <f t="shared" si="14"/>
        <v>5523693</v>
      </c>
    </row>
    <row r="49" ht="13.5" thickTop="1">
      <c r="C49" s="58">
        <f>C48-'16'!C73</f>
        <v>0</v>
      </c>
    </row>
  </sheetData>
  <sheetProtection/>
  <printOptions/>
  <pageMargins left="0.15748031496062992" right="0.15748031496062992" top="0.3937007874015748" bottom="0.3937007874015748" header="0.5118110236220472" footer="0.5118110236220472"/>
  <pageSetup horizontalDpi="600" verticalDpi="600" orientation="landscape" scale="55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pane ySplit="6" topLeftCell="A7" activePane="bottomLeft" state="frozen"/>
      <selection pane="topLeft" activeCell="D18" sqref="D18"/>
      <selection pane="bottomLeft" activeCell="D2" sqref="D2"/>
    </sheetView>
  </sheetViews>
  <sheetFormatPr defaultColWidth="9.00390625" defaultRowHeight="12.75"/>
  <cols>
    <col min="1" max="1" width="5.625" style="0" customWidth="1"/>
    <col min="2" max="2" width="50.00390625" style="0" customWidth="1"/>
    <col min="3" max="3" width="13.00390625" style="18" customWidth="1"/>
    <col min="4" max="8" width="10.625" style="18" customWidth="1"/>
    <col min="9" max="9" width="9.00390625" style="18" customWidth="1"/>
    <col min="10" max="10" width="10.625" style="18" customWidth="1"/>
    <col min="11" max="11" width="10.00390625" style="18" customWidth="1"/>
    <col min="12" max="13" width="10.625" style="18" customWidth="1"/>
    <col min="14" max="14" width="8.375" style="18" customWidth="1"/>
    <col min="15" max="16" width="10.625" style="18" customWidth="1"/>
    <col min="17" max="19" width="8.50390625" style="18" customWidth="1"/>
    <col min="20" max="20" width="9.50390625" style="18" customWidth="1"/>
  </cols>
  <sheetData>
    <row r="1" spans="2:4" ht="17.25">
      <c r="B1" s="67" t="s">
        <v>109</v>
      </c>
      <c r="C1" s="17"/>
      <c r="D1"/>
    </row>
    <row r="2" spans="2:4" ht="18">
      <c r="B2" s="68" t="s">
        <v>143</v>
      </c>
      <c r="C2" s="33"/>
      <c r="D2" s="211" t="s">
        <v>1218</v>
      </c>
    </row>
    <row r="3" ht="18">
      <c r="B3" s="2"/>
    </row>
    <row r="4" spans="2:3" ht="15">
      <c r="B4" s="3" t="s">
        <v>102</v>
      </c>
      <c r="C4" s="18" t="s">
        <v>104</v>
      </c>
    </row>
    <row r="5" spans="1:20" ht="36" thickBot="1">
      <c r="A5" s="77" t="s">
        <v>0</v>
      </c>
      <c r="B5" s="78" t="s">
        <v>1</v>
      </c>
      <c r="C5" s="34" t="s">
        <v>164</v>
      </c>
      <c r="D5" s="79" t="s">
        <v>111</v>
      </c>
      <c r="E5" s="62" t="s">
        <v>141</v>
      </c>
      <c r="F5" s="79" t="s">
        <v>232</v>
      </c>
      <c r="G5" s="79" t="s">
        <v>112</v>
      </c>
      <c r="H5" s="79" t="s">
        <v>114</v>
      </c>
      <c r="I5" s="62" t="s">
        <v>139</v>
      </c>
      <c r="J5" s="79" t="s">
        <v>115</v>
      </c>
      <c r="K5" s="62" t="s">
        <v>135</v>
      </c>
      <c r="L5" s="79" t="s">
        <v>117</v>
      </c>
      <c r="M5" s="79" t="s">
        <v>118</v>
      </c>
      <c r="N5" s="62" t="s">
        <v>140</v>
      </c>
      <c r="O5" s="80" t="s">
        <v>119</v>
      </c>
      <c r="P5" s="64" t="s">
        <v>120</v>
      </c>
      <c r="Q5" s="63" t="s">
        <v>240</v>
      </c>
      <c r="R5" s="63" t="s">
        <v>162</v>
      </c>
      <c r="S5" s="64" t="s">
        <v>163</v>
      </c>
      <c r="T5" s="64" t="s">
        <v>239</v>
      </c>
    </row>
    <row r="6" spans="1:20" ht="26.25">
      <c r="A6" s="1">
        <v>1</v>
      </c>
      <c r="B6" s="4" t="s">
        <v>42</v>
      </c>
      <c r="C6" s="35">
        <f>SUM(D6:T6)</f>
        <v>16315029</v>
      </c>
      <c r="D6" s="20">
        <v>16315029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>
      <c r="A7" s="1">
        <v>2</v>
      </c>
      <c r="B7" s="4" t="s">
        <v>43</v>
      </c>
      <c r="C7" s="36">
        <f aca="true" t="shared" si="0" ref="C7:C70">SUM(D7:T7)</f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26.25">
      <c r="A8" s="1">
        <v>3</v>
      </c>
      <c r="B8" s="66" t="s">
        <v>165</v>
      </c>
      <c r="C8" s="36">
        <f t="shared" si="0"/>
        <v>3417740</v>
      </c>
      <c r="D8" s="20">
        <v>3417740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>
      <c r="A9" s="1"/>
      <c r="B9" s="66" t="s">
        <v>144</v>
      </c>
      <c r="C9" s="36">
        <f t="shared" si="0"/>
        <v>664715</v>
      </c>
      <c r="D9" s="20">
        <v>664715</v>
      </c>
      <c r="E9" s="20"/>
      <c r="F9" s="20"/>
      <c r="G9" s="20"/>
      <c r="H9" s="20"/>
      <c r="I9" s="66"/>
      <c r="J9" s="20"/>
      <c r="K9" s="66"/>
      <c r="L9" s="20"/>
      <c r="M9" s="20"/>
      <c r="N9" s="66"/>
      <c r="O9" s="20"/>
      <c r="P9" s="20"/>
      <c r="Q9" s="66"/>
      <c r="R9" s="66"/>
      <c r="S9" s="66"/>
      <c r="T9" s="66"/>
    </row>
    <row r="10" spans="1:20" ht="26.25">
      <c r="A10" s="1">
        <v>4</v>
      </c>
      <c r="B10" s="4" t="s">
        <v>44</v>
      </c>
      <c r="C10" s="36">
        <f t="shared" si="0"/>
        <v>2096270</v>
      </c>
      <c r="D10" s="20">
        <v>2096270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26.25">
      <c r="A11" s="1">
        <v>5</v>
      </c>
      <c r="B11" s="4" t="s">
        <v>45</v>
      </c>
      <c r="C11" s="36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2.75">
      <c r="A12" s="1">
        <v>6</v>
      </c>
      <c r="B12" s="4" t="s">
        <v>46</v>
      </c>
      <c r="C12" s="36">
        <f t="shared" si="0"/>
        <v>22493754</v>
      </c>
      <c r="D12" s="21">
        <f aca="true" t="shared" si="1" ref="D12:T12">SUM(D6:D11)</f>
        <v>22493754</v>
      </c>
      <c r="E12" s="21">
        <f t="shared" si="1"/>
        <v>0</v>
      </c>
      <c r="F12" s="21">
        <f>SUM(F6:F11)</f>
        <v>0</v>
      </c>
      <c r="G12" s="21">
        <f t="shared" si="1"/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>SUM(Q6:Q11)</f>
        <v>0</v>
      </c>
      <c r="R12" s="21">
        <f t="shared" si="1"/>
        <v>0</v>
      </c>
      <c r="S12" s="21">
        <f>SUM(S6:S11)</f>
        <v>0</v>
      </c>
      <c r="T12" s="21">
        <f t="shared" si="1"/>
        <v>0</v>
      </c>
    </row>
    <row r="13" spans="1:20" ht="26.25">
      <c r="A13" s="1">
        <v>7</v>
      </c>
      <c r="B13" s="4" t="s">
        <v>47</v>
      </c>
      <c r="C13" s="36">
        <f t="shared" si="0"/>
        <v>6583867</v>
      </c>
      <c r="D13" s="21">
        <f aca="true" t="shared" si="2" ref="D13:T13">SUM(D14:D18)</f>
        <v>1244661</v>
      </c>
      <c r="E13" s="21">
        <f t="shared" si="2"/>
        <v>0</v>
      </c>
      <c r="F13" s="21">
        <f>SUM(F14:F18)</f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5339206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2"/>
        <v>0</v>
      </c>
      <c r="P13" s="21">
        <f t="shared" si="2"/>
        <v>0</v>
      </c>
      <c r="Q13" s="21">
        <f>SUM(Q14:Q18)</f>
        <v>0</v>
      </c>
      <c r="R13" s="21">
        <f t="shared" si="2"/>
        <v>0</v>
      </c>
      <c r="S13" s="21">
        <f>SUM(S14:S18)</f>
        <v>0</v>
      </c>
      <c r="T13" s="21">
        <f t="shared" si="2"/>
        <v>0</v>
      </c>
    </row>
    <row r="14" spans="1:20" ht="12.75">
      <c r="A14" s="1">
        <v>8</v>
      </c>
      <c r="B14" s="4" t="s">
        <v>127</v>
      </c>
      <c r="C14" s="36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2.75">
      <c r="A15" s="1">
        <v>9</v>
      </c>
      <c r="B15" s="4" t="s">
        <v>48</v>
      </c>
      <c r="C15" s="36">
        <f t="shared" si="0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2.75">
      <c r="A16" s="1">
        <v>10</v>
      </c>
      <c r="B16" s="4" t="s">
        <v>49</v>
      </c>
      <c r="C16" s="36">
        <f t="shared" si="0"/>
        <v>5609967</v>
      </c>
      <c r="D16" s="20">
        <v>270761</v>
      </c>
      <c r="E16" s="22"/>
      <c r="F16" s="20"/>
      <c r="G16" s="20"/>
      <c r="H16" s="20"/>
      <c r="I16" s="20"/>
      <c r="J16" s="20">
        <v>5339206</v>
      </c>
      <c r="K16" s="20"/>
      <c r="L16" s="22"/>
      <c r="M16" s="20"/>
      <c r="N16" s="20"/>
      <c r="O16" s="20"/>
      <c r="P16" s="20"/>
      <c r="Q16" s="20"/>
      <c r="R16" s="20"/>
      <c r="S16" s="20"/>
      <c r="T16" s="20"/>
    </row>
    <row r="17" spans="1:20" ht="12.75">
      <c r="A17" s="1"/>
      <c r="B17" s="4" t="s">
        <v>126</v>
      </c>
      <c r="C17" s="36">
        <f t="shared" si="0"/>
        <v>973900</v>
      </c>
      <c r="D17" s="20">
        <v>973900</v>
      </c>
      <c r="E17" s="22"/>
      <c r="F17" s="20"/>
      <c r="G17" s="20"/>
      <c r="H17" s="20"/>
      <c r="I17" s="20"/>
      <c r="J17" s="20"/>
      <c r="K17" s="20"/>
      <c r="L17" s="22"/>
      <c r="M17" s="20"/>
      <c r="N17" s="20"/>
      <c r="O17" s="20"/>
      <c r="P17" s="20"/>
      <c r="Q17" s="20"/>
      <c r="R17" s="20"/>
      <c r="S17" s="20"/>
      <c r="T17" s="20"/>
    </row>
    <row r="18" spans="1:20" ht="12.75">
      <c r="A18" s="1">
        <v>11</v>
      </c>
      <c r="B18" s="4" t="s">
        <v>50</v>
      </c>
      <c r="C18" s="36">
        <f t="shared" si="0"/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26.25">
      <c r="A19" s="1">
        <v>12</v>
      </c>
      <c r="B19" s="5" t="s">
        <v>51</v>
      </c>
      <c r="C19" s="36">
        <f t="shared" si="0"/>
        <v>29077621</v>
      </c>
      <c r="D19" s="23">
        <f aca="true" t="shared" si="3" ref="D19:T19">D12+D13</f>
        <v>23738415</v>
      </c>
      <c r="E19" s="23">
        <f t="shared" si="3"/>
        <v>0</v>
      </c>
      <c r="F19" s="23">
        <f>F12+F13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5339206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>Q12+Q13</f>
        <v>0</v>
      </c>
      <c r="R19" s="23">
        <f t="shared" si="3"/>
        <v>0</v>
      </c>
      <c r="S19" s="23">
        <f>S12+S13</f>
        <v>0</v>
      </c>
      <c r="T19" s="23">
        <f t="shared" si="3"/>
        <v>0</v>
      </c>
    </row>
    <row r="20" spans="1:20" ht="12.75">
      <c r="A20" s="1">
        <v>13</v>
      </c>
      <c r="B20" s="4" t="s">
        <v>52</v>
      </c>
      <c r="C20" s="36">
        <f t="shared" si="0"/>
        <v>26045337</v>
      </c>
      <c r="D20" s="24">
        <f aca="true" t="shared" si="4" ref="D20:T20">SUM(D21:D24)</f>
        <v>0</v>
      </c>
      <c r="E20" s="24">
        <f t="shared" si="4"/>
        <v>0</v>
      </c>
      <c r="F20" s="24">
        <f>SUM(F21:F24)</f>
        <v>0</v>
      </c>
      <c r="G20" s="24">
        <f t="shared" si="4"/>
        <v>0</v>
      </c>
      <c r="H20" s="24">
        <f t="shared" si="4"/>
        <v>0</v>
      </c>
      <c r="I20" s="24">
        <f t="shared" si="4"/>
        <v>0</v>
      </c>
      <c r="J20" s="24">
        <f t="shared" si="4"/>
        <v>0</v>
      </c>
      <c r="K20" s="24">
        <f t="shared" si="4"/>
        <v>0</v>
      </c>
      <c r="L20" s="24">
        <f t="shared" si="4"/>
        <v>0</v>
      </c>
      <c r="M20" s="24">
        <f t="shared" si="4"/>
        <v>0</v>
      </c>
      <c r="N20" s="24">
        <f t="shared" si="4"/>
        <v>0</v>
      </c>
      <c r="O20" s="24">
        <f t="shared" si="4"/>
        <v>0</v>
      </c>
      <c r="P20" s="24">
        <f t="shared" si="4"/>
        <v>0</v>
      </c>
      <c r="Q20" s="24">
        <f>SUM(Q21:Q24)</f>
        <v>0</v>
      </c>
      <c r="R20" s="24">
        <f t="shared" si="4"/>
        <v>0</v>
      </c>
      <c r="S20" s="24">
        <f>SUM(S21:S24)</f>
        <v>0</v>
      </c>
      <c r="T20" s="24">
        <f t="shared" si="4"/>
        <v>26045337</v>
      </c>
    </row>
    <row r="21" spans="1:20" ht="12.75">
      <c r="A21" s="1">
        <v>14</v>
      </c>
      <c r="B21" s="4" t="s">
        <v>53</v>
      </c>
      <c r="C21" s="36">
        <f t="shared" si="0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2.75">
      <c r="A22" s="1">
        <v>15</v>
      </c>
      <c r="B22" s="4" t="s">
        <v>54</v>
      </c>
      <c r="C22" s="36">
        <f t="shared" si="0"/>
        <v>26045337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0">
        <v>26045337</v>
      </c>
    </row>
    <row r="23" spans="1:20" ht="12.75">
      <c r="A23" s="1">
        <v>16</v>
      </c>
      <c r="B23" s="4" t="s">
        <v>55</v>
      </c>
      <c r="C23" s="36">
        <f t="shared" si="0"/>
        <v>0</v>
      </c>
      <c r="D23" s="25"/>
      <c r="E23" s="25"/>
      <c r="F23" s="25"/>
      <c r="G23" s="25"/>
      <c r="H23" s="25"/>
      <c r="I23" s="25"/>
      <c r="J23" s="25"/>
      <c r="K23" s="20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2.75">
      <c r="A24" s="1">
        <v>17</v>
      </c>
      <c r="B24" s="81" t="s">
        <v>56</v>
      </c>
      <c r="C24" s="36">
        <f t="shared" si="0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26.25">
      <c r="A25" s="1">
        <v>18</v>
      </c>
      <c r="B25" s="5" t="s">
        <v>57</v>
      </c>
      <c r="C25" s="36">
        <f t="shared" si="0"/>
        <v>26045337</v>
      </c>
      <c r="D25" s="23">
        <f aca="true" t="shared" si="5" ref="D25:T25">D20</f>
        <v>0</v>
      </c>
      <c r="E25" s="23">
        <f t="shared" si="5"/>
        <v>0</v>
      </c>
      <c r="F25" s="23">
        <f>F20</f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>Q20</f>
        <v>0</v>
      </c>
      <c r="R25" s="23">
        <f t="shared" si="5"/>
        <v>0</v>
      </c>
      <c r="S25" s="23">
        <f>S20</f>
        <v>0</v>
      </c>
      <c r="T25" s="23">
        <f t="shared" si="5"/>
        <v>26045337</v>
      </c>
    </row>
    <row r="26" spans="1:20" ht="12.75">
      <c r="A26" s="1">
        <v>19</v>
      </c>
      <c r="B26" s="4" t="s">
        <v>58</v>
      </c>
      <c r="C26" s="36">
        <f t="shared" si="0"/>
        <v>1238000</v>
      </c>
      <c r="D26" s="21">
        <f aca="true" t="shared" si="6" ref="D26:T26">SUM(D27:D28)</f>
        <v>0</v>
      </c>
      <c r="E26" s="21">
        <f t="shared" si="6"/>
        <v>1238000</v>
      </c>
      <c r="F26" s="21">
        <f>SUM(F27:F28)</f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1">
        <f t="shared" si="6"/>
        <v>0</v>
      </c>
      <c r="K26" s="21">
        <f t="shared" si="6"/>
        <v>0</v>
      </c>
      <c r="L26" s="21">
        <f t="shared" si="6"/>
        <v>0</v>
      </c>
      <c r="M26" s="21">
        <f t="shared" si="6"/>
        <v>0</v>
      </c>
      <c r="N26" s="21">
        <f t="shared" si="6"/>
        <v>0</v>
      </c>
      <c r="O26" s="21">
        <f t="shared" si="6"/>
        <v>0</v>
      </c>
      <c r="P26" s="21">
        <f t="shared" si="6"/>
        <v>0</v>
      </c>
      <c r="Q26" s="21">
        <f>SUM(Q27:Q28)</f>
        <v>0</v>
      </c>
      <c r="R26" s="21">
        <f t="shared" si="6"/>
        <v>0</v>
      </c>
      <c r="S26" s="21">
        <f>SUM(S27:S28)</f>
        <v>0</v>
      </c>
      <c r="T26" s="21">
        <f t="shared" si="6"/>
        <v>0</v>
      </c>
    </row>
    <row r="27" spans="1:20" ht="12.75">
      <c r="A27" s="1">
        <v>20</v>
      </c>
      <c r="B27" s="4" t="s">
        <v>59</v>
      </c>
      <c r="C27" s="36">
        <f t="shared" si="0"/>
        <v>338000</v>
      </c>
      <c r="D27" s="20"/>
      <c r="E27" s="20">
        <v>338000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6.5" customHeight="1">
      <c r="A28" s="1">
        <v>21</v>
      </c>
      <c r="B28" s="4" t="s">
        <v>60</v>
      </c>
      <c r="C28" s="36">
        <f t="shared" si="0"/>
        <v>900000</v>
      </c>
      <c r="D28" s="20"/>
      <c r="E28" s="20">
        <v>900000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8.75" customHeight="1">
      <c r="A29" s="1">
        <v>22</v>
      </c>
      <c r="B29" s="4" t="s">
        <v>61</v>
      </c>
      <c r="C29" s="36">
        <f t="shared" si="0"/>
        <v>7500000</v>
      </c>
      <c r="D29" s="20"/>
      <c r="E29" s="20">
        <v>7500000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2.75">
      <c r="A30" s="1">
        <v>23</v>
      </c>
      <c r="B30" s="4" t="s">
        <v>62</v>
      </c>
      <c r="C30" s="36">
        <f t="shared" si="0"/>
        <v>0</v>
      </c>
      <c r="D30" s="20"/>
      <c r="E30" s="8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26.25">
      <c r="A31" s="1">
        <v>24</v>
      </c>
      <c r="B31" s="4" t="s">
        <v>63</v>
      </c>
      <c r="C31" s="36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2.75">
      <c r="A32" s="1">
        <v>25</v>
      </c>
      <c r="B32" s="4" t="s">
        <v>64</v>
      </c>
      <c r="C32" s="36">
        <f t="shared" si="0"/>
        <v>0</v>
      </c>
      <c r="D32" s="21">
        <f>SUM(D31:D31)</f>
        <v>0</v>
      </c>
      <c r="E32" s="21"/>
      <c r="F32" s="21">
        <f>SUM(F29:F31)</f>
        <v>0</v>
      </c>
      <c r="G32" s="21">
        <f aca="true" t="shared" si="7" ref="G32:T32">SUM(G29:G31)</f>
        <v>0</v>
      </c>
      <c r="H32" s="21">
        <f t="shared" si="7"/>
        <v>0</v>
      </c>
      <c r="I32" s="21">
        <f t="shared" si="7"/>
        <v>0</v>
      </c>
      <c r="J32" s="21">
        <f t="shared" si="7"/>
        <v>0</v>
      </c>
      <c r="K32" s="21">
        <f t="shared" si="7"/>
        <v>0</v>
      </c>
      <c r="L32" s="21">
        <f t="shared" si="7"/>
        <v>0</v>
      </c>
      <c r="M32" s="21">
        <f t="shared" si="7"/>
        <v>0</v>
      </c>
      <c r="N32" s="21">
        <f t="shared" si="7"/>
        <v>0</v>
      </c>
      <c r="O32" s="21">
        <f t="shared" si="7"/>
        <v>0</v>
      </c>
      <c r="P32" s="21">
        <f t="shared" si="7"/>
        <v>0</v>
      </c>
      <c r="Q32" s="21">
        <f>SUM(Q29:Q31)</f>
        <v>0</v>
      </c>
      <c r="R32" s="21">
        <f t="shared" si="7"/>
        <v>0</v>
      </c>
      <c r="S32" s="21">
        <f>SUM(S29:S31)</f>
        <v>0</v>
      </c>
      <c r="T32" s="21">
        <f t="shared" si="7"/>
        <v>0</v>
      </c>
    </row>
    <row r="33" spans="1:20" ht="12.75">
      <c r="A33" s="1">
        <v>26</v>
      </c>
      <c r="B33" s="4" t="s">
        <v>65</v>
      </c>
      <c r="C33" s="36">
        <f t="shared" si="0"/>
        <v>100000</v>
      </c>
      <c r="D33" s="21">
        <f aca="true" t="shared" si="8" ref="D33:T33">SUM(D34:D36)</f>
        <v>0</v>
      </c>
      <c r="E33" s="21">
        <f t="shared" si="8"/>
        <v>100000</v>
      </c>
      <c r="F33" s="21">
        <f>SUM(F34:F36)</f>
        <v>0</v>
      </c>
      <c r="G33" s="21">
        <f t="shared" si="8"/>
        <v>0</v>
      </c>
      <c r="H33" s="21">
        <f t="shared" si="8"/>
        <v>0</v>
      </c>
      <c r="I33" s="21">
        <f t="shared" si="8"/>
        <v>0</v>
      </c>
      <c r="J33" s="21">
        <f t="shared" si="8"/>
        <v>0</v>
      </c>
      <c r="K33" s="21">
        <f t="shared" si="8"/>
        <v>0</v>
      </c>
      <c r="L33" s="21">
        <f t="shared" si="8"/>
        <v>0</v>
      </c>
      <c r="M33" s="21">
        <f t="shared" si="8"/>
        <v>0</v>
      </c>
      <c r="N33" s="21">
        <f t="shared" si="8"/>
        <v>0</v>
      </c>
      <c r="O33" s="21">
        <f t="shared" si="8"/>
        <v>0</v>
      </c>
      <c r="P33" s="21">
        <f t="shared" si="8"/>
        <v>0</v>
      </c>
      <c r="Q33" s="21">
        <f>SUM(Q34:Q36)</f>
        <v>0</v>
      </c>
      <c r="R33" s="21">
        <f t="shared" si="8"/>
        <v>0</v>
      </c>
      <c r="S33" s="21">
        <f>SUM(S34:S36)</f>
        <v>0</v>
      </c>
      <c r="T33" s="21">
        <f t="shared" si="8"/>
        <v>0</v>
      </c>
    </row>
    <row r="34" spans="1:20" ht="39">
      <c r="A34" s="1">
        <v>27</v>
      </c>
      <c r="B34" s="4" t="s">
        <v>66</v>
      </c>
      <c r="C34" s="36">
        <f t="shared" si="0"/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2.75">
      <c r="A35" s="1">
        <v>28</v>
      </c>
      <c r="B35" s="4" t="s">
        <v>67</v>
      </c>
      <c r="C35" s="36">
        <f t="shared" si="0"/>
        <v>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2.75">
      <c r="A36" s="1">
        <v>29</v>
      </c>
      <c r="B36" s="4" t="s">
        <v>166</v>
      </c>
      <c r="C36" s="36">
        <f t="shared" si="0"/>
        <v>100000</v>
      </c>
      <c r="D36" s="25"/>
      <c r="E36" s="20">
        <v>100000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>
      <c r="A37" s="1">
        <v>30</v>
      </c>
      <c r="B37" s="5" t="s">
        <v>68</v>
      </c>
      <c r="C37" s="36">
        <f t="shared" si="0"/>
        <v>8838000</v>
      </c>
      <c r="D37" s="23">
        <f>D26+D29+D30+D31+D32+D33</f>
        <v>0</v>
      </c>
      <c r="E37" s="23">
        <f aca="true" t="shared" si="9" ref="E37:P37">E26+E29+E30+E31+E32+E33</f>
        <v>8838000</v>
      </c>
      <c r="F37" s="23">
        <f>F26+F29+F30+F31+F32+F33</f>
        <v>0</v>
      </c>
      <c r="G37" s="23">
        <f t="shared" si="9"/>
        <v>0</v>
      </c>
      <c r="H37" s="23">
        <f t="shared" si="9"/>
        <v>0</v>
      </c>
      <c r="I37" s="23">
        <f>I26+I32+I33</f>
        <v>0</v>
      </c>
      <c r="J37" s="23">
        <f t="shared" si="9"/>
        <v>0</v>
      </c>
      <c r="K37" s="23">
        <f>K26+K32+K33</f>
        <v>0</v>
      </c>
      <c r="L37" s="23">
        <f t="shared" si="9"/>
        <v>0</v>
      </c>
      <c r="M37" s="23">
        <f t="shared" si="9"/>
        <v>0</v>
      </c>
      <c r="N37" s="23">
        <f>N26+N32+N33</f>
        <v>0</v>
      </c>
      <c r="O37" s="23">
        <f t="shared" si="9"/>
        <v>0</v>
      </c>
      <c r="P37" s="23">
        <f t="shared" si="9"/>
        <v>0</v>
      </c>
      <c r="Q37" s="23">
        <f>Q26+Q32+Q33</f>
        <v>0</v>
      </c>
      <c r="R37" s="23">
        <f>R26+R32+R33</f>
        <v>0</v>
      </c>
      <c r="S37" s="23">
        <f>S26+S32+S33</f>
        <v>0</v>
      </c>
      <c r="T37" s="23">
        <f>T26+T32+T33</f>
        <v>0</v>
      </c>
    </row>
    <row r="38" spans="1:20" ht="12.75">
      <c r="A38" s="1">
        <v>31</v>
      </c>
      <c r="B38" s="6" t="s">
        <v>69</v>
      </c>
      <c r="C38" s="36">
        <f t="shared" si="0"/>
        <v>257000</v>
      </c>
      <c r="D38" s="26">
        <f aca="true" t="shared" si="10" ref="D38:T38">SUM(D39:D41)</f>
        <v>0</v>
      </c>
      <c r="E38" s="26">
        <f t="shared" si="10"/>
        <v>0</v>
      </c>
      <c r="F38" s="26">
        <f>SUM(F39:F41)</f>
        <v>0</v>
      </c>
      <c r="G38" s="26">
        <f t="shared" si="10"/>
        <v>0</v>
      </c>
      <c r="H38" s="26">
        <f t="shared" si="10"/>
        <v>190000</v>
      </c>
      <c r="I38" s="26">
        <f t="shared" si="10"/>
        <v>0</v>
      </c>
      <c r="J38" s="26">
        <f t="shared" si="10"/>
        <v>0</v>
      </c>
      <c r="K38" s="26">
        <f t="shared" si="10"/>
        <v>0</v>
      </c>
      <c r="L38" s="26">
        <f t="shared" si="10"/>
        <v>0</v>
      </c>
      <c r="M38" s="26">
        <f t="shared" si="10"/>
        <v>0</v>
      </c>
      <c r="N38" s="26">
        <f t="shared" si="10"/>
        <v>67000</v>
      </c>
      <c r="O38" s="26">
        <f t="shared" si="10"/>
        <v>0</v>
      </c>
      <c r="P38" s="26">
        <f t="shared" si="10"/>
        <v>0</v>
      </c>
      <c r="Q38" s="26">
        <f>SUM(Q39:Q41)</f>
        <v>0</v>
      </c>
      <c r="R38" s="26">
        <f t="shared" si="10"/>
        <v>0</v>
      </c>
      <c r="S38" s="26">
        <f>SUM(S39:S41)</f>
        <v>0</v>
      </c>
      <c r="T38" s="26">
        <f t="shared" si="10"/>
        <v>0</v>
      </c>
    </row>
    <row r="39" spans="1:20" ht="12.75">
      <c r="A39" s="1">
        <v>32</v>
      </c>
      <c r="B39" s="6" t="s">
        <v>70</v>
      </c>
      <c r="C39" s="36">
        <f t="shared" si="0"/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2.75">
      <c r="A40" s="1">
        <v>33</v>
      </c>
      <c r="B40" s="6" t="s">
        <v>71</v>
      </c>
      <c r="C40" s="36">
        <f t="shared" si="0"/>
        <v>190000</v>
      </c>
      <c r="D40" s="22"/>
      <c r="E40" s="22"/>
      <c r="F40" s="22"/>
      <c r="G40" s="22"/>
      <c r="H40" s="22">
        <v>190000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2.75">
      <c r="A41" s="1">
        <v>34</v>
      </c>
      <c r="B41" s="6" t="s">
        <v>72</v>
      </c>
      <c r="C41" s="36">
        <f t="shared" si="0"/>
        <v>67000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>
        <v>67000</v>
      </c>
      <c r="O41" s="22"/>
      <c r="P41" s="22"/>
      <c r="Q41" s="22"/>
      <c r="R41" s="22"/>
      <c r="S41" s="22"/>
      <c r="T41" s="22"/>
    </row>
    <row r="42" spans="1:20" ht="12.75">
      <c r="A42" s="1">
        <v>35</v>
      </c>
      <c r="B42" s="4" t="s">
        <v>73</v>
      </c>
      <c r="C42" s="36">
        <f t="shared" si="0"/>
        <v>1518142</v>
      </c>
      <c r="D42" s="26">
        <f aca="true" t="shared" si="11" ref="D42:T42">SUM(D43:D44)</f>
        <v>0</v>
      </c>
      <c r="E42" s="26">
        <f t="shared" si="11"/>
        <v>0</v>
      </c>
      <c r="F42" s="26">
        <f>SUM(F43:F44)</f>
        <v>0</v>
      </c>
      <c r="G42" s="26">
        <f t="shared" si="11"/>
        <v>0</v>
      </c>
      <c r="H42" s="26">
        <f t="shared" si="11"/>
        <v>120000</v>
      </c>
      <c r="I42" s="26">
        <f t="shared" si="11"/>
        <v>0</v>
      </c>
      <c r="J42" s="26">
        <f t="shared" si="11"/>
        <v>0</v>
      </c>
      <c r="K42" s="26">
        <f t="shared" si="11"/>
        <v>0</v>
      </c>
      <c r="L42" s="26">
        <f t="shared" si="11"/>
        <v>1398142</v>
      </c>
      <c r="M42" s="26">
        <f t="shared" si="11"/>
        <v>0</v>
      </c>
      <c r="N42" s="26">
        <f t="shared" si="11"/>
        <v>0</v>
      </c>
      <c r="O42" s="26">
        <f t="shared" si="11"/>
        <v>0</v>
      </c>
      <c r="P42" s="26">
        <f t="shared" si="11"/>
        <v>0</v>
      </c>
      <c r="Q42" s="26">
        <f>SUM(Q43:Q44)</f>
        <v>0</v>
      </c>
      <c r="R42" s="26">
        <f t="shared" si="11"/>
        <v>0</v>
      </c>
      <c r="S42" s="26">
        <f>SUM(S43:S44)</f>
        <v>0</v>
      </c>
      <c r="T42" s="26">
        <f t="shared" si="11"/>
        <v>0</v>
      </c>
    </row>
    <row r="43" spans="1:20" ht="12.75">
      <c r="A43" s="1">
        <v>36</v>
      </c>
      <c r="B43" s="4" t="s">
        <v>74</v>
      </c>
      <c r="C43" s="36">
        <f t="shared" si="0"/>
        <v>1398142</v>
      </c>
      <c r="D43" s="20"/>
      <c r="E43" s="20"/>
      <c r="F43" s="20"/>
      <c r="G43" s="20"/>
      <c r="H43" s="20"/>
      <c r="I43" s="20"/>
      <c r="J43" s="20"/>
      <c r="K43" s="20"/>
      <c r="L43" s="20">
        <v>1398142</v>
      </c>
      <c r="M43" s="20"/>
      <c r="N43" s="20"/>
      <c r="O43" s="20"/>
      <c r="P43" s="20"/>
      <c r="Q43" s="20"/>
      <c r="R43" s="20"/>
      <c r="S43" s="20"/>
      <c r="T43" s="20"/>
    </row>
    <row r="44" spans="1:20" ht="12.75">
      <c r="A44" s="1">
        <v>37</v>
      </c>
      <c r="B44" s="4" t="s">
        <v>75</v>
      </c>
      <c r="C44" s="36">
        <f t="shared" si="0"/>
        <v>120000</v>
      </c>
      <c r="D44" s="20"/>
      <c r="E44" s="20"/>
      <c r="F44" s="20"/>
      <c r="G44" s="20"/>
      <c r="H44" s="20">
        <v>120000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12.75">
      <c r="A45" s="1">
        <v>38</v>
      </c>
      <c r="B45" s="4" t="s">
        <v>76</v>
      </c>
      <c r="C45" s="36">
        <f t="shared" si="0"/>
        <v>317345</v>
      </c>
      <c r="D45" s="26">
        <f aca="true" t="shared" si="12" ref="D45:T45">SUM(D46:D50)</f>
        <v>0</v>
      </c>
      <c r="E45" s="26">
        <f t="shared" si="12"/>
        <v>0</v>
      </c>
      <c r="F45" s="26">
        <f>SUM(F46:F50)</f>
        <v>0</v>
      </c>
      <c r="G45" s="26">
        <f t="shared" si="12"/>
        <v>0</v>
      </c>
      <c r="H45" s="26">
        <f t="shared" si="12"/>
        <v>0</v>
      </c>
      <c r="I45" s="26">
        <f t="shared" si="12"/>
        <v>0</v>
      </c>
      <c r="J45" s="26">
        <f t="shared" si="12"/>
        <v>0</v>
      </c>
      <c r="K45" s="26">
        <f t="shared" si="12"/>
        <v>0</v>
      </c>
      <c r="L45" s="26">
        <f t="shared" si="12"/>
        <v>0</v>
      </c>
      <c r="M45" s="26">
        <f t="shared" si="12"/>
        <v>0</v>
      </c>
      <c r="N45" s="26">
        <f t="shared" si="12"/>
        <v>0</v>
      </c>
      <c r="O45" s="26">
        <f t="shared" si="12"/>
        <v>0</v>
      </c>
      <c r="P45" s="26">
        <f t="shared" si="12"/>
        <v>0</v>
      </c>
      <c r="Q45" s="26">
        <f>SUM(Q46:Q50)</f>
        <v>317345</v>
      </c>
      <c r="R45" s="26">
        <f t="shared" si="12"/>
        <v>0</v>
      </c>
      <c r="S45" s="26">
        <f>SUM(S46:S50)</f>
        <v>0</v>
      </c>
      <c r="T45" s="26">
        <f t="shared" si="12"/>
        <v>0</v>
      </c>
    </row>
    <row r="46" spans="1:20" ht="26.25">
      <c r="A46" s="1">
        <v>39</v>
      </c>
      <c r="B46" s="4" t="s">
        <v>77</v>
      </c>
      <c r="C46" s="36">
        <f t="shared" si="0"/>
        <v>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26.25">
      <c r="A47" s="1">
        <v>40</v>
      </c>
      <c r="B47" s="4" t="s">
        <v>78</v>
      </c>
      <c r="C47" s="36">
        <f t="shared" si="0"/>
        <v>317345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>
        <v>317345</v>
      </c>
      <c r="R47" s="20"/>
      <c r="S47" s="20"/>
      <c r="T47" s="20"/>
    </row>
    <row r="48" spans="1:20" ht="12.75">
      <c r="A48" s="1">
        <v>41</v>
      </c>
      <c r="B48" s="4" t="s">
        <v>79</v>
      </c>
      <c r="C48" s="36">
        <f t="shared" si="0"/>
        <v>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26.25">
      <c r="A49" s="1">
        <v>42</v>
      </c>
      <c r="B49" s="4" t="s">
        <v>80</v>
      </c>
      <c r="C49" s="36">
        <f t="shared" si="0"/>
        <v>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>
      <c r="A50" s="1">
        <v>43</v>
      </c>
      <c r="B50" s="4" t="s">
        <v>81</v>
      </c>
      <c r="C50" s="36">
        <f t="shared" si="0"/>
        <v>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12.75">
      <c r="A51" s="1">
        <v>44</v>
      </c>
      <c r="B51" s="4" t="s">
        <v>82</v>
      </c>
      <c r="C51" s="36">
        <f t="shared" si="0"/>
        <v>680000</v>
      </c>
      <c r="D51" s="20"/>
      <c r="E51" s="20"/>
      <c r="F51" s="20"/>
      <c r="G51" s="20"/>
      <c r="H51" s="20"/>
      <c r="I51" s="20"/>
      <c r="J51" s="20"/>
      <c r="K51" s="20"/>
      <c r="L51" s="20"/>
      <c r="M51" s="20">
        <v>680000</v>
      </c>
      <c r="N51" s="20"/>
      <c r="O51" s="20"/>
      <c r="P51" s="20"/>
      <c r="Q51" s="20"/>
      <c r="R51" s="20"/>
      <c r="S51" s="20"/>
      <c r="T51" s="20"/>
    </row>
    <row r="52" spans="1:20" ht="12.75">
      <c r="A52" s="1">
        <v>45</v>
      </c>
      <c r="B52" s="4" t="s">
        <v>83</v>
      </c>
      <c r="C52" s="36">
        <f t="shared" si="0"/>
        <v>0</v>
      </c>
      <c r="D52" s="20"/>
      <c r="E52" s="20"/>
      <c r="F52" s="20"/>
      <c r="G52" s="20"/>
      <c r="H52" s="20"/>
      <c r="I52" s="30"/>
      <c r="J52" s="20"/>
      <c r="K52" s="30"/>
      <c r="L52" s="20"/>
      <c r="M52" s="20"/>
      <c r="N52" s="30"/>
      <c r="O52" s="20"/>
      <c r="P52" s="20"/>
      <c r="Q52" s="30"/>
      <c r="R52" s="30"/>
      <c r="S52" s="30"/>
      <c r="T52" s="30"/>
    </row>
    <row r="53" spans="1:20" ht="12.75">
      <c r="A53" s="1">
        <v>46</v>
      </c>
      <c r="B53" s="4" t="s">
        <v>84</v>
      </c>
      <c r="C53" s="36">
        <f t="shared" si="0"/>
        <v>6640785</v>
      </c>
      <c r="D53" s="20"/>
      <c r="E53" s="20"/>
      <c r="F53" s="20"/>
      <c r="G53" s="20"/>
      <c r="H53" s="20">
        <v>6640785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26.25">
      <c r="A54" s="1">
        <v>47</v>
      </c>
      <c r="B54" s="4" t="s">
        <v>85</v>
      </c>
      <c r="C54" s="36">
        <f t="shared" si="0"/>
        <v>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12.75">
      <c r="A55" s="1">
        <v>48</v>
      </c>
      <c r="B55" s="4" t="s">
        <v>86</v>
      </c>
      <c r="C55" s="36">
        <f t="shared" si="0"/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26.25">
      <c r="A56" s="1">
        <v>49</v>
      </c>
      <c r="B56" s="4" t="s">
        <v>87</v>
      </c>
      <c r="C56" s="36">
        <f t="shared" si="0"/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12.75">
      <c r="A57" s="1">
        <v>50</v>
      </c>
      <c r="B57" s="4" t="s">
        <v>88</v>
      </c>
      <c r="C57" s="36">
        <f t="shared" si="0"/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2.75">
      <c r="A58" s="1">
        <v>51</v>
      </c>
      <c r="B58" s="4" t="s">
        <v>89</v>
      </c>
      <c r="C58" s="36">
        <f t="shared" si="0"/>
        <v>0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12.75">
      <c r="A59" s="1">
        <v>52</v>
      </c>
      <c r="B59" s="4" t="s">
        <v>167</v>
      </c>
      <c r="C59" s="36">
        <f t="shared" si="0"/>
        <v>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12.75">
      <c r="A60" s="1">
        <v>53</v>
      </c>
      <c r="B60" s="5" t="s">
        <v>90</v>
      </c>
      <c r="C60" s="36">
        <f t="shared" si="0"/>
        <v>9413272</v>
      </c>
      <c r="D60" s="23">
        <f aca="true" t="shared" si="13" ref="D60:T60">D38+D42+D45+D51+D52+D53+D54+D55+D56+D57+D58+D59</f>
        <v>0</v>
      </c>
      <c r="E60" s="23">
        <f t="shared" si="13"/>
        <v>0</v>
      </c>
      <c r="F60" s="23">
        <f>F38+F42+F45+F51+F52+F53+F54+F55+F56+F57+F58+F59</f>
        <v>0</v>
      </c>
      <c r="G60" s="23">
        <f t="shared" si="13"/>
        <v>0</v>
      </c>
      <c r="H60" s="23">
        <f t="shared" si="13"/>
        <v>6950785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1398142</v>
      </c>
      <c r="M60" s="23">
        <f t="shared" si="13"/>
        <v>680000</v>
      </c>
      <c r="N60" s="23">
        <f t="shared" si="13"/>
        <v>67000</v>
      </c>
      <c r="O60" s="23">
        <f t="shared" si="13"/>
        <v>0</v>
      </c>
      <c r="P60" s="23">
        <f t="shared" si="13"/>
        <v>0</v>
      </c>
      <c r="Q60" s="23">
        <f>Q38+Q42+Q45+Q51+Q52+Q53+Q54+Q55+Q56+Q57+Q58+Q59</f>
        <v>317345</v>
      </c>
      <c r="R60" s="23">
        <f t="shared" si="13"/>
        <v>0</v>
      </c>
      <c r="S60" s="23">
        <f>S38+S42+S45+S51+S52+S53+S54+S55+S56+S57+S58+S59</f>
        <v>0</v>
      </c>
      <c r="T60" s="23">
        <f t="shared" si="13"/>
        <v>0</v>
      </c>
    </row>
    <row r="61" spans="1:20" ht="12.75">
      <c r="A61" s="83">
        <v>54</v>
      </c>
      <c r="B61" s="84" t="s">
        <v>91</v>
      </c>
      <c r="C61" s="36">
        <f t="shared" si="0"/>
        <v>24595500</v>
      </c>
      <c r="D61" s="85"/>
      <c r="E61" s="85"/>
      <c r="F61" s="85"/>
      <c r="G61" s="85"/>
      <c r="H61" s="20">
        <v>24595500</v>
      </c>
      <c r="I61" s="20"/>
      <c r="J61" s="85"/>
      <c r="K61" s="20"/>
      <c r="L61" s="85"/>
      <c r="M61" s="85"/>
      <c r="N61" s="20"/>
      <c r="O61" s="85"/>
      <c r="P61" s="85"/>
      <c r="Q61" s="20"/>
      <c r="R61" s="20"/>
      <c r="S61" s="20"/>
      <c r="T61" s="20"/>
    </row>
    <row r="62" spans="1:25" s="92" customFormat="1" ht="12.75">
      <c r="A62" s="86"/>
      <c r="B62" s="87" t="s">
        <v>138</v>
      </c>
      <c r="C62" s="36">
        <f t="shared" si="0"/>
        <v>0</v>
      </c>
      <c r="D62" s="88"/>
      <c r="E62" s="88"/>
      <c r="F62" s="88"/>
      <c r="G62" s="88"/>
      <c r="H62" s="88"/>
      <c r="I62" s="23">
        <f>I61</f>
        <v>0</v>
      </c>
      <c r="J62" s="88"/>
      <c r="K62" s="23">
        <f>K61</f>
        <v>0</v>
      </c>
      <c r="L62" s="88"/>
      <c r="M62" s="88"/>
      <c r="N62" s="23">
        <f>N61</f>
        <v>0</v>
      </c>
      <c r="O62" s="88"/>
      <c r="P62" s="88"/>
      <c r="Q62" s="23">
        <f>Q61</f>
        <v>0</v>
      </c>
      <c r="R62" s="23">
        <f>R61</f>
        <v>0</v>
      </c>
      <c r="S62" s="23">
        <f>S61</f>
        <v>0</v>
      </c>
      <c r="T62" s="23">
        <f>T61</f>
        <v>0</v>
      </c>
      <c r="U62" s="89"/>
      <c r="V62" s="89"/>
      <c r="W62" s="89"/>
      <c r="X62" s="90"/>
      <c r="Y62" s="91"/>
    </row>
    <row r="63" spans="1:20" ht="12.75">
      <c r="A63" s="93">
        <v>55</v>
      </c>
      <c r="B63" s="94" t="s">
        <v>92</v>
      </c>
      <c r="C63" s="36">
        <f t="shared" si="0"/>
        <v>24595500</v>
      </c>
      <c r="D63" s="95">
        <f aca="true" t="shared" si="14" ref="D63:P63">D61</f>
        <v>0</v>
      </c>
      <c r="E63" s="95">
        <f t="shared" si="14"/>
        <v>0</v>
      </c>
      <c r="F63" s="95">
        <f>F61</f>
        <v>0</v>
      </c>
      <c r="G63" s="95">
        <f t="shared" si="14"/>
        <v>0</v>
      </c>
      <c r="H63" s="95">
        <f t="shared" si="14"/>
        <v>24595500</v>
      </c>
      <c r="I63" s="23"/>
      <c r="J63" s="95">
        <f t="shared" si="14"/>
        <v>0</v>
      </c>
      <c r="K63" s="23"/>
      <c r="L63" s="95">
        <f t="shared" si="14"/>
        <v>0</v>
      </c>
      <c r="M63" s="95">
        <f t="shared" si="14"/>
        <v>0</v>
      </c>
      <c r="N63" s="23"/>
      <c r="O63" s="95">
        <f t="shared" si="14"/>
        <v>0</v>
      </c>
      <c r="P63" s="95">
        <f t="shared" si="14"/>
        <v>0</v>
      </c>
      <c r="Q63" s="23"/>
      <c r="R63" s="23"/>
      <c r="S63" s="23"/>
      <c r="T63" s="23"/>
    </row>
    <row r="64" spans="1:20" ht="26.25">
      <c r="A64" s="1">
        <v>56</v>
      </c>
      <c r="B64" s="4" t="s">
        <v>93</v>
      </c>
      <c r="C64" s="36">
        <f t="shared" si="0"/>
        <v>0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2.75">
      <c r="A65" s="1">
        <v>57</v>
      </c>
      <c r="B65" s="4" t="s">
        <v>94</v>
      </c>
      <c r="C65" s="36">
        <f t="shared" si="0"/>
        <v>100000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>
        <v>100000</v>
      </c>
      <c r="P65" s="20"/>
      <c r="Q65" s="20"/>
      <c r="R65" s="20"/>
      <c r="S65" s="20"/>
      <c r="T65" s="20"/>
    </row>
    <row r="66" spans="1:20" ht="12.75">
      <c r="A66" s="1">
        <v>58</v>
      </c>
      <c r="B66" s="4" t="s">
        <v>95</v>
      </c>
      <c r="C66" s="36">
        <f t="shared" si="0"/>
        <v>0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65"/>
      <c r="R66" s="65"/>
      <c r="S66" s="25"/>
      <c r="T66" s="25"/>
    </row>
    <row r="67" spans="1:20" ht="12.75">
      <c r="A67" s="1">
        <v>59</v>
      </c>
      <c r="B67" s="5" t="s">
        <v>96</v>
      </c>
      <c r="C67" s="36">
        <f t="shared" si="0"/>
        <v>100000</v>
      </c>
      <c r="D67" s="27">
        <f aca="true" t="shared" si="15" ref="D67:P67">SUM(D64:D66)</f>
        <v>0</v>
      </c>
      <c r="E67" s="27">
        <f t="shared" si="15"/>
        <v>0</v>
      </c>
      <c r="F67" s="27">
        <f>SUM(F64:F66)</f>
        <v>0</v>
      </c>
      <c r="G67" s="27">
        <f t="shared" si="15"/>
        <v>0</v>
      </c>
      <c r="H67" s="27">
        <f t="shared" si="15"/>
        <v>0</v>
      </c>
      <c r="I67" s="27"/>
      <c r="J67" s="27">
        <f t="shared" si="15"/>
        <v>0</v>
      </c>
      <c r="K67" s="27">
        <f t="shared" si="15"/>
        <v>0</v>
      </c>
      <c r="L67" s="27">
        <f t="shared" si="15"/>
        <v>0</v>
      </c>
      <c r="M67" s="27">
        <f t="shared" si="15"/>
        <v>0</v>
      </c>
      <c r="N67" s="27">
        <f t="shared" si="15"/>
        <v>0</v>
      </c>
      <c r="O67" s="27">
        <f t="shared" si="15"/>
        <v>100000</v>
      </c>
      <c r="P67" s="27">
        <f t="shared" si="15"/>
        <v>0</v>
      </c>
      <c r="Q67" s="27">
        <f>SUM(Q64+Q66)</f>
        <v>0</v>
      </c>
      <c r="R67" s="27">
        <f>SUM(R64+R66)</f>
        <v>0</v>
      </c>
      <c r="S67" s="27">
        <f>SUM(S64:S66)</f>
        <v>0</v>
      </c>
      <c r="T67" s="27">
        <f>SUM(T64:T66)</f>
        <v>0</v>
      </c>
    </row>
    <row r="68" spans="1:20" ht="12.75">
      <c r="A68" s="1">
        <v>60</v>
      </c>
      <c r="B68" s="7" t="s">
        <v>97</v>
      </c>
      <c r="C68" s="36">
        <f t="shared" si="0"/>
        <v>98069730</v>
      </c>
      <c r="D68" s="28">
        <f>D19+D25+D37+D60+D62+D63+D67</f>
        <v>23738415</v>
      </c>
      <c r="E68" s="28">
        <f aca="true" t="shared" si="16" ref="E68:T68">E19+E25+E37+E60+E62+E63+E67</f>
        <v>8838000</v>
      </c>
      <c r="F68" s="28">
        <f>F19+F25+F37+F60+F62+F63+F67</f>
        <v>0</v>
      </c>
      <c r="G68" s="28">
        <f t="shared" si="16"/>
        <v>0</v>
      </c>
      <c r="H68" s="28">
        <f t="shared" si="16"/>
        <v>31546285</v>
      </c>
      <c r="I68" s="28">
        <f>I19+I25+I37+I60+I62+I63+I67</f>
        <v>0</v>
      </c>
      <c r="J68" s="28">
        <f t="shared" si="16"/>
        <v>5339206</v>
      </c>
      <c r="K68" s="28">
        <f>K19+K25+K37+K60+K62+K63+K67</f>
        <v>0</v>
      </c>
      <c r="L68" s="28">
        <f t="shared" si="16"/>
        <v>1398142</v>
      </c>
      <c r="M68" s="28">
        <f t="shared" si="16"/>
        <v>680000</v>
      </c>
      <c r="N68" s="28">
        <f t="shared" si="16"/>
        <v>67000</v>
      </c>
      <c r="O68" s="28">
        <f t="shared" si="16"/>
        <v>100000</v>
      </c>
      <c r="P68" s="28">
        <f t="shared" si="16"/>
        <v>0</v>
      </c>
      <c r="Q68" s="28">
        <f>Q19+Q25+Q37+Q60+Q62+Q63+Q67</f>
        <v>317345</v>
      </c>
      <c r="R68" s="28">
        <f t="shared" si="16"/>
        <v>0</v>
      </c>
      <c r="S68" s="28">
        <f>S19+S25+S37+S60+S62+S63+S67</f>
        <v>0</v>
      </c>
      <c r="T68" s="28">
        <f t="shared" si="16"/>
        <v>26045337</v>
      </c>
    </row>
    <row r="69" spans="1:20" ht="26.25">
      <c r="A69" s="1">
        <v>61</v>
      </c>
      <c r="B69" s="4" t="s">
        <v>98</v>
      </c>
      <c r="C69" s="36">
        <f t="shared" si="0"/>
        <v>64724376</v>
      </c>
      <c r="D69" s="20">
        <v>64724376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2.75">
      <c r="A70" s="1">
        <v>62</v>
      </c>
      <c r="B70" s="4" t="s">
        <v>99</v>
      </c>
      <c r="C70" s="36">
        <f t="shared" si="0"/>
        <v>2347156</v>
      </c>
      <c r="D70" s="20">
        <v>2347156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2.75">
      <c r="A71" s="1">
        <v>63</v>
      </c>
      <c r="B71" s="4" t="s">
        <v>105</v>
      </c>
      <c r="C71" s="36">
        <f>SUM(D71:T71)</f>
        <v>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>
      <c r="A72" s="1">
        <v>64</v>
      </c>
      <c r="B72" s="4" t="s">
        <v>100</v>
      </c>
      <c r="C72" s="36">
        <f>SUM(D72:T72)</f>
        <v>67071532</v>
      </c>
      <c r="D72" s="24">
        <f aca="true" t="shared" si="17" ref="D72:T72">SUM(D69:D71)</f>
        <v>67071532</v>
      </c>
      <c r="E72" s="24">
        <f t="shared" si="17"/>
        <v>0</v>
      </c>
      <c r="F72" s="24">
        <f>SUM(F69:F71)</f>
        <v>0</v>
      </c>
      <c r="G72" s="24">
        <f t="shared" si="17"/>
        <v>0</v>
      </c>
      <c r="H72" s="24">
        <f t="shared" si="17"/>
        <v>0</v>
      </c>
      <c r="I72" s="24">
        <f t="shared" si="17"/>
        <v>0</v>
      </c>
      <c r="J72" s="24">
        <f t="shared" si="17"/>
        <v>0</v>
      </c>
      <c r="K72" s="24">
        <f t="shared" si="17"/>
        <v>0</v>
      </c>
      <c r="L72" s="24">
        <f t="shared" si="17"/>
        <v>0</v>
      </c>
      <c r="M72" s="24">
        <f t="shared" si="17"/>
        <v>0</v>
      </c>
      <c r="N72" s="24">
        <f t="shared" si="17"/>
        <v>0</v>
      </c>
      <c r="O72" s="24">
        <f t="shared" si="17"/>
        <v>0</v>
      </c>
      <c r="P72" s="24">
        <f t="shared" si="17"/>
        <v>0</v>
      </c>
      <c r="Q72" s="24">
        <f>SUM(Q69:Q71)</f>
        <v>0</v>
      </c>
      <c r="R72" s="24">
        <f t="shared" si="17"/>
        <v>0</v>
      </c>
      <c r="S72" s="24">
        <f>SUM(S69:S71)</f>
        <v>0</v>
      </c>
      <c r="T72" s="24">
        <f t="shared" si="17"/>
        <v>0</v>
      </c>
    </row>
    <row r="73" spans="1:20" ht="13.5" thickBot="1">
      <c r="A73" s="1">
        <v>65</v>
      </c>
      <c r="B73" s="8" t="s">
        <v>101</v>
      </c>
      <c r="C73" s="123">
        <f>SUM(D73:T73)</f>
        <v>67071532</v>
      </c>
      <c r="D73" s="29">
        <f aca="true" t="shared" si="18" ref="D73:T73">D72</f>
        <v>67071532</v>
      </c>
      <c r="E73" s="29">
        <f t="shared" si="18"/>
        <v>0</v>
      </c>
      <c r="F73" s="29">
        <f>F72</f>
        <v>0</v>
      </c>
      <c r="G73" s="29">
        <f t="shared" si="18"/>
        <v>0</v>
      </c>
      <c r="H73" s="29">
        <f t="shared" si="18"/>
        <v>0</v>
      </c>
      <c r="I73" s="29">
        <f t="shared" si="18"/>
        <v>0</v>
      </c>
      <c r="J73" s="29">
        <f t="shared" si="18"/>
        <v>0</v>
      </c>
      <c r="K73" s="29">
        <f t="shared" si="18"/>
        <v>0</v>
      </c>
      <c r="L73" s="29">
        <f t="shared" si="18"/>
        <v>0</v>
      </c>
      <c r="M73" s="29">
        <f t="shared" si="18"/>
        <v>0</v>
      </c>
      <c r="N73" s="29">
        <f t="shared" si="18"/>
        <v>0</v>
      </c>
      <c r="O73" s="29">
        <f t="shared" si="18"/>
        <v>0</v>
      </c>
      <c r="P73" s="29">
        <f t="shared" si="18"/>
        <v>0</v>
      </c>
      <c r="Q73" s="29">
        <f>Q72</f>
        <v>0</v>
      </c>
      <c r="R73" s="29">
        <f t="shared" si="18"/>
        <v>0</v>
      </c>
      <c r="S73" s="29">
        <f>S72</f>
        <v>0</v>
      </c>
      <c r="T73" s="29">
        <f t="shared" si="18"/>
        <v>0</v>
      </c>
    </row>
    <row r="74" spans="1:20" ht="14.25" thickBot="1" thickTop="1">
      <c r="A74" s="1">
        <v>66</v>
      </c>
      <c r="B74" s="9" t="s">
        <v>40</v>
      </c>
      <c r="C74" s="124">
        <f>SUM(D74:T74)</f>
        <v>165141262</v>
      </c>
      <c r="D74" s="96">
        <f aca="true" t="shared" si="19" ref="D74:T74">D68+D73</f>
        <v>90809947</v>
      </c>
      <c r="E74" s="96">
        <f t="shared" si="19"/>
        <v>8838000</v>
      </c>
      <c r="F74" s="96">
        <f>F68+F73</f>
        <v>0</v>
      </c>
      <c r="G74" s="96">
        <f t="shared" si="19"/>
        <v>0</v>
      </c>
      <c r="H74" s="96">
        <f t="shared" si="19"/>
        <v>31546285</v>
      </c>
      <c r="I74" s="122">
        <f t="shared" si="19"/>
        <v>0</v>
      </c>
      <c r="J74" s="96">
        <f t="shared" si="19"/>
        <v>5339206</v>
      </c>
      <c r="K74" s="122">
        <f t="shared" si="19"/>
        <v>0</v>
      </c>
      <c r="L74" s="122">
        <f t="shared" si="19"/>
        <v>1398142</v>
      </c>
      <c r="M74" s="122">
        <f t="shared" si="19"/>
        <v>680000</v>
      </c>
      <c r="N74" s="122">
        <f t="shared" si="19"/>
        <v>67000</v>
      </c>
      <c r="O74" s="122">
        <f t="shared" si="19"/>
        <v>100000</v>
      </c>
      <c r="P74" s="122">
        <f t="shared" si="19"/>
        <v>0</v>
      </c>
      <c r="Q74" s="122">
        <f>Q68+Q73</f>
        <v>317345</v>
      </c>
      <c r="R74" s="122">
        <f t="shared" si="19"/>
        <v>0</v>
      </c>
      <c r="S74" s="122">
        <f>S68+S73</f>
        <v>0</v>
      </c>
      <c r="T74" s="122">
        <f t="shared" si="19"/>
        <v>26045337</v>
      </c>
    </row>
    <row r="75" ht="13.5" thickTop="1"/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55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pane ySplit="5" topLeftCell="A18" activePane="bottomLeft" state="frozen"/>
      <selection pane="topLeft" activeCell="D69" sqref="D69"/>
      <selection pane="bottomLeft" activeCell="C1" sqref="C1"/>
    </sheetView>
  </sheetViews>
  <sheetFormatPr defaultColWidth="9.00390625" defaultRowHeight="12.75"/>
  <cols>
    <col min="1" max="1" width="6.50390625" style="0" customWidth="1"/>
    <col min="2" max="2" width="46.50390625" style="0" customWidth="1"/>
    <col min="3" max="3" width="13.875" style="155" customWidth="1"/>
    <col min="4" max="4" width="10.625" style="155" customWidth="1"/>
  </cols>
  <sheetData>
    <row r="1" spans="2:3" ht="17.25">
      <c r="B1" s="145" t="s">
        <v>109</v>
      </c>
      <c r="C1" s="211" t="s">
        <v>1245</v>
      </c>
    </row>
    <row r="2" spans="2:3" ht="15">
      <c r="B2" s="146" t="s">
        <v>262</v>
      </c>
      <c r="C2" s="211" t="s">
        <v>716</v>
      </c>
    </row>
    <row r="3" ht="15">
      <c r="B3" s="3" t="s">
        <v>103</v>
      </c>
    </row>
    <row r="4" spans="1:4" s="151" customFormat="1" ht="24">
      <c r="A4" s="156"/>
      <c r="B4" s="157"/>
      <c r="C4" s="158" t="s">
        <v>263</v>
      </c>
      <c r="D4" s="159" t="s">
        <v>264</v>
      </c>
    </row>
    <row r="5" spans="1:4" ht="26.25">
      <c r="A5" s="139" t="s">
        <v>0</v>
      </c>
      <c r="B5" s="160" t="s">
        <v>1</v>
      </c>
      <c r="C5" t="s">
        <v>276</v>
      </c>
      <c r="D5" t="s">
        <v>276</v>
      </c>
    </row>
    <row r="6" spans="1:4" ht="12.75">
      <c r="A6" s="1">
        <v>1</v>
      </c>
      <c r="B6" s="161" t="s">
        <v>2</v>
      </c>
      <c r="C6" s="162">
        <f>'17'!C6-D6</f>
        <v>16312810</v>
      </c>
      <c r="D6" s="162"/>
    </row>
    <row r="7" spans="1:4" ht="26.25">
      <c r="A7" s="1">
        <v>2</v>
      </c>
      <c r="B7" s="161" t="s">
        <v>3</v>
      </c>
      <c r="C7" s="162">
        <f>'17'!C7-D7</f>
        <v>2495483</v>
      </c>
      <c r="D7" s="162"/>
    </row>
    <row r="8" spans="1:4" ht="12.75">
      <c r="A8" s="1">
        <v>3</v>
      </c>
      <c r="B8" s="163" t="s">
        <v>4</v>
      </c>
      <c r="C8" s="162">
        <f>'17'!C8-D8</f>
        <v>26692277</v>
      </c>
      <c r="D8" s="164"/>
    </row>
    <row r="9" spans="1:4" ht="12.75">
      <c r="A9" s="1">
        <v>4</v>
      </c>
      <c r="B9" s="4" t="s">
        <v>5</v>
      </c>
      <c r="C9" s="162">
        <f>'17'!C9-D9</f>
        <v>0</v>
      </c>
      <c r="D9" s="165">
        <f>D10</f>
        <v>0</v>
      </c>
    </row>
    <row r="10" spans="1:4" ht="26.25">
      <c r="A10" s="1">
        <v>5</v>
      </c>
      <c r="B10" s="4" t="s">
        <v>6</v>
      </c>
      <c r="C10" s="162">
        <f>'17'!C10-D10</f>
        <v>0</v>
      </c>
      <c r="D10" s="166"/>
    </row>
    <row r="11" spans="1:4" ht="12.75">
      <c r="A11" s="1">
        <v>6</v>
      </c>
      <c r="B11" s="4" t="s">
        <v>7</v>
      </c>
      <c r="C11" s="162">
        <f>'17'!C11-D11</f>
        <v>0</v>
      </c>
      <c r="D11" s="165">
        <f>D12</f>
        <v>0</v>
      </c>
    </row>
    <row r="12" spans="1:4" ht="18.75" customHeight="1">
      <c r="A12" s="1">
        <v>7</v>
      </c>
      <c r="B12" s="4" t="s">
        <v>8</v>
      </c>
      <c r="C12" s="162">
        <f>'17'!C12-D12</f>
        <v>0</v>
      </c>
      <c r="D12" s="165"/>
    </row>
    <row r="13" spans="1:4" ht="12.75">
      <c r="A13" s="1">
        <v>8</v>
      </c>
      <c r="B13" s="4" t="s">
        <v>9</v>
      </c>
      <c r="C13" s="162">
        <f>'17'!C13-D13</f>
        <v>1000000</v>
      </c>
      <c r="D13" s="165">
        <f>SUM(D14:D16)</f>
        <v>0</v>
      </c>
    </row>
    <row r="14" spans="1:4" ht="12.75">
      <c r="A14" s="1">
        <v>9</v>
      </c>
      <c r="B14" s="4" t="s">
        <v>10</v>
      </c>
      <c r="C14" s="162">
        <f>'17'!C14-D14</f>
        <v>100000</v>
      </c>
      <c r="D14" s="166"/>
    </row>
    <row r="15" spans="1:4" ht="12.75">
      <c r="A15" s="1">
        <v>10</v>
      </c>
      <c r="B15" s="4" t="s">
        <v>11</v>
      </c>
      <c r="C15" s="162">
        <f>'17'!C15-D15</f>
        <v>900000</v>
      </c>
      <c r="D15" s="166"/>
    </row>
    <row r="16" spans="1:4" ht="12.75">
      <c r="A16" s="1">
        <v>11</v>
      </c>
      <c r="B16" s="4" t="s">
        <v>12</v>
      </c>
      <c r="C16" s="162">
        <f>'17'!C16-D16</f>
        <v>0</v>
      </c>
      <c r="D16" s="166"/>
    </row>
    <row r="17" spans="1:4" ht="12.75">
      <c r="A17" s="1">
        <v>12</v>
      </c>
      <c r="B17" s="161" t="s">
        <v>13</v>
      </c>
      <c r="C17" s="162">
        <f>'17'!C17-D17</f>
        <v>1000000</v>
      </c>
      <c r="D17" s="162">
        <f>D9+D11+D13</f>
        <v>0</v>
      </c>
    </row>
    <row r="18" spans="1:4" ht="12.75">
      <c r="A18" s="1">
        <v>13</v>
      </c>
      <c r="B18" s="4" t="s">
        <v>170</v>
      </c>
      <c r="C18" s="162">
        <f>'17'!C18-D18</f>
        <v>37739</v>
      </c>
      <c r="D18" s="166"/>
    </row>
    <row r="19" spans="1:4" ht="26.25">
      <c r="A19" s="1">
        <v>14</v>
      </c>
      <c r="B19" s="4" t="s">
        <v>14</v>
      </c>
      <c r="C19" s="162">
        <f>'17'!C19-D19</f>
        <v>6960018</v>
      </c>
      <c r="D19" s="167">
        <f>SUM(D20:D23)</f>
        <v>0</v>
      </c>
    </row>
    <row r="20" spans="1:4" ht="16.5" customHeight="1">
      <c r="A20" s="1">
        <v>15</v>
      </c>
      <c r="B20" s="49" t="s">
        <v>129</v>
      </c>
      <c r="C20" s="162">
        <f>'17'!C20-D20</f>
        <v>200000</v>
      </c>
      <c r="D20" s="166"/>
    </row>
    <row r="21" spans="1:4" ht="16.5" customHeight="1">
      <c r="A21" s="1">
        <v>16</v>
      </c>
      <c r="B21" s="4" t="s">
        <v>15</v>
      </c>
      <c r="C21" s="162">
        <f>'17'!C21-D21</f>
        <v>0</v>
      </c>
      <c r="D21" s="166"/>
    </row>
    <row r="22" spans="1:4" ht="18" customHeight="1">
      <c r="A22" s="1">
        <v>17</v>
      </c>
      <c r="B22" s="4" t="s">
        <v>16</v>
      </c>
      <c r="C22" s="162">
        <f>'17'!C22-D22</f>
        <v>1100000</v>
      </c>
      <c r="D22" s="166"/>
    </row>
    <row r="23" spans="1:4" ht="12.75">
      <c r="A23" s="1">
        <v>18</v>
      </c>
      <c r="B23" s="4" t="s">
        <v>17</v>
      </c>
      <c r="C23" s="162">
        <f>'17'!C23-D23</f>
        <v>5660018</v>
      </c>
      <c r="D23" s="166"/>
    </row>
    <row r="24" spans="1:4" ht="26.25">
      <c r="A24" s="1">
        <v>19</v>
      </c>
      <c r="B24" s="4" t="s">
        <v>171</v>
      </c>
      <c r="C24" s="162">
        <f>'17'!C24-D24</f>
        <v>0</v>
      </c>
      <c r="D24" s="166">
        <v>500000</v>
      </c>
    </row>
    <row r="25" spans="1:4" ht="12.75">
      <c r="A25" s="1">
        <v>20</v>
      </c>
      <c r="B25" s="4" t="s">
        <v>18</v>
      </c>
      <c r="C25" s="162">
        <f>'17'!C25-D25</f>
        <v>45217880</v>
      </c>
      <c r="D25" s="166"/>
    </row>
    <row r="26" spans="1:4" ht="12.75">
      <c r="A26" s="1">
        <v>21</v>
      </c>
      <c r="B26" s="161" t="s">
        <v>19</v>
      </c>
      <c r="C26" s="162">
        <f>'17'!C26-D26</f>
        <v>52215637</v>
      </c>
      <c r="D26" s="162">
        <f>D18+D19+D24+D25</f>
        <v>500000</v>
      </c>
    </row>
    <row r="27" spans="1:4" ht="12.75">
      <c r="A27" s="1">
        <v>22</v>
      </c>
      <c r="B27" s="4" t="s">
        <v>20</v>
      </c>
      <c r="C27" s="162">
        <f>'17'!C27-D27</f>
        <v>0</v>
      </c>
      <c r="D27" s="166"/>
    </row>
    <row r="28" spans="1:4" ht="12.75">
      <c r="A28" s="1">
        <v>23</v>
      </c>
      <c r="B28" s="4" t="s">
        <v>21</v>
      </c>
      <c r="C28" s="162">
        <f>'17'!C28-D28</f>
        <v>13055563</v>
      </c>
      <c r="D28" s="166"/>
    </row>
    <row r="29" spans="1:4" ht="12.75">
      <c r="A29" s="1">
        <v>24</v>
      </c>
      <c r="B29" s="4" t="s">
        <v>22</v>
      </c>
      <c r="C29" s="162">
        <f>'17'!C29-D29</f>
        <v>0</v>
      </c>
      <c r="D29" s="166"/>
    </row>
    <row r="30" spans="1:4" ht="12.75">
      <c r="A30" s="1">
        <v>25</v>
      </c>
      <c r="B30" s="4" t="s">
        <v>23</v>
      </c>
      <c r="C30" s="162">
        <f>'17'!C30-D30</f>
        <v>6672389</v>
      </c>
      <c r="D30" s="166"/>
    </row>
    <row r="31" spans="1:4" ht="26.25">
      <c r="A31" s="1">
        <v>26</v>
      </c>
      <c r="B31" s="4" t="s">
        <v>24</v>
      </c>
      <c r="C31" s="162">
        <f>'17'!C31-D31</f>
        <v>5326549</v>
      </c>
      <c r="D31" s="166"/>
    </row>
    <row r="32" spans="1:4" ht="12.75">
      <c r="A32" s="1">
        <v>27</v>
      </c>
      <c r="B32" s="161" t="s">
        <v>25</v>
      </c>
      <c r="C32" s="162">
        <f>'17'!C32-D32</f>
        <v>25054501</v>
      </c>
      <c r="D32" s="162">
        <f>SUM(D27:D31)</f>
        <v>0</v>
      </c>
    </row>
    <row r="33" spans="1:4" ht="12.75">
      <c r="A33" s="1">
        <v>28</v>
      </c>
      <c r="B33" s="4" t="s">
        <v>26</v>
      </c>
      <c r="C33" s="162">
        <f>'17'!C33-D33</f>
        <v>2685038</v>
      </c>
      <c r="D33" s="166"/>
    </row>
    <row r="34" spans="1:4" ht="12.75">
      <c r="A34" s="1">
        <v>29</v>
      </c>
      <c r="B34" s="4" t="s">
        <v>27</v>
      </c>
      <c r="C34" s="162">
        <f>'17'!C34-D34</f>
        <v>0</v>
      </c>
      <c r="D34" s="166"/>
    </row>
    <row r="35" spans="1:4" ht="12.75">
      <c r="A35" s="1">
        <v>30</v>
      </c>
      <c r="B35" s="4" t="s">
        <v>28</v>
      </c>
      <c r="C35" s="162">
        <f>'17'!C35-D35</f>
        <v>0</v>
      </c>
      <c r="D35" s="166"/>
    </row>
    <row r="36" spans="1:4" ht="26.25">
      <c r="A36" s="1">
        <v>31</v>
      </c>
      <c r="B36" s="4" t="s">
        <v>130</v>
      </c>
      <c r="C36" s="162">
        <f>'17'!C36-D36</f>
        <v>724962</v>
      </c>
      <c r="D36" s="166"/>
    </row>
    <row r="37" spans="1:4" ht="12.75">
      <c r="A37" s="1">
        <v>32</v>
      </c>
      <c r="B37" s="161" t="s">
        <v>29</v>
      </c>
      <c r="C37" s="162">
        <f>'17'!C37-D37</f>
        <v>3410000</v>
      </c>
      <c r="D37" s="168">
        <f>SUM(D33:D36)</f>
        <v>0</v>
      </c>
    </row>
    <row r="38" spans="1:4" ht="26.25">
      <c r="A38" s="1">
        <v>33</v>
      </c>
      <c r="B38" s="4" t="s">
        <v>30</v>
      </c>
      <c r="C38" s="162">
        <f>'17'!C38-D38</f>
        <v>0</v>
      </c>
      <c r="D38" s="165">
        <f>SUM(D39:D41)</f>
        <v>0</v>
      </c>
    </row>
    <row r="39" spans="1:4" ht="12.75">
      <c r="A39" s="1">
        <v>34</v>
      </c>
      <c r="B39" s="4" t="s">
        <v>31</v>
      </c>
      <c r="C39" s="162">
        <f>'17'!C39-D39</f>
        <v>0</v>
      </c>
      <c r="D39" s="166"/>
    </row>
    <row r="40" spans="1:4" ht="12.75">
      <c r="A40" s="1">
        <v>35</v>
      </c>
      <c r="B40" s="4" t="s">
        <v>32</v>
      </c>
      <c r="C40" s="162">
        <f>'17'!C40-D40</f>
        <v>0</v>
      </c>
      <c r="D40" s="166"/>
    </row>
    <row r="41" spans="1:4" ht="26.25">
      <c r="A41" s="1">
        <v>36</v>
      </c>
      <c r="B41" s="4" t="s">
        <v>33</v>
      </c>
      <c r="C41" s="162">
        <f>'17'!C41-D41</f>
        <v>0</v>
      </c>
      <c r="D41" s="166"/>
    </row>
    <row r="42" spans="1:4" ht="12.75">
      <c r="A42" s="1">
        <v>37</v>
      </c>
      <c r="B42" s="161" t="s">
        <v>34</v>
      </c>
      <c r="C42" s="162">
        <f>'17'!C42-D42</f>
        <v>0</v>
      </c>
      <c r="D42" s="162">
        <f>D38</f>
        <v>0</v>
      </c>
    </row>
    <row r="43" spans="1:4" ht="12.75">
      <c r="A43" s="1">
        <v>38</v>
      </c>
      <c r="B43" s="7" t="s">
        <v>35</v>
      </c>
      <c r="C43" s="162">
        <f>'17'!C43-D43</f>
        <v>127180708</v>
      </c>
      <c r="D43" s="169">
        <f>D6+D7+D8+D17+D26+D32+D37+D42</f>
        <v>500000</v>
      </c>
    </row>
    <row r="44" spans="1:4" ht="26.25">
      <c r="A44" s="1">
        <v>39</v>
      </c>
      <c r="B44" s="4" t="s">
        <v>36</v>
      </c>
      <c r="C44" s="162">
        <f>'17'!C44-D44</f>
        <v>959427</v>
      </c>
      <c r="D44" s="166"/>
    </row>
    <row r="45" spans="1:4" ht="26.25">
      <c r="A45" s="1">
        <v>40</v>
      </c>
      <c r="B45" s="4" t="s">
        <v>37</v>
      </c>
      <c r="C45" s="162">
        <f>'17'!C45-D45</f>
        <v>0</v>
      </c>
      <c r="D45" s="166"/>
    </row>
    <row r="46" spans="1:4" ht="12.75">
      <c r="A46" s="1">
        <v>41</v>
      </c>
      <c r="B46" s="4" t="s">
        <v>38</v>
      </c>
      <c r="C46" s="162">
        <f>'17'!C46-D46</f>
        <v>959427</v>
      </c>
      <c r="D46" s="165">
        <f>SUM(D44:D45)</f>
        <v>0</v>
      </c>
    </row>
    <row r="47" spans="1:4" ht="13.5" thickBot="1">
      <c r="A47" s="1">
        <v>42</v>
      </c>
      <c r="B47" s="8" t="s">
        <v>39</v>
      </c>
      <c r="C47" s="162">
        <f>'17'!C47-D47</f>
        <v>959427</v>
      </c>
      <c r="D47" s="170">
        <f>D46</f>
        <v>0</v>
      </c>
    </row>
    <row r="48" spans="1:4" ht="14.25" thickBot="1" thickTop="1">
      <c r="A48" s="1">
        <v>43</v>
      </c>
      <c r="B48" s="171" t="s">
        <v>40</v>
      </c>
      <c r="C48" s="162">
        <f>'17'!C48-D48</f>
        <v>128140135</v>
      </c>
      <c r="D48" s="172">
        <f>D43+D47</f>
        <v>500000</v>
      </c>
    </row>
    <row r="49" ht="13.5" thickTop="1"/>
  </sheetData>
  <sheetProtection/>
  <printOptions/>
  <pageMargins left="0.35433070866141736" right="0.35433070866141736" top="0.1968503937007874" bottom="0.1968503937007874" header="0.5118110236220472" footer="0.5118110236220472"/>
  <pageSetup horizontalDpi="600" verticalDpi="600" orientation="portrait" scale="75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" sqref="C1"/>
    </sheetView>
  </sheetViews>
  <sheetFormatPr defaultColWidth="13.50390625" defaultRowHeight="12.75"/>
  <cols>
    <col min="1" max="1" width="5.625" style="10" customWidth="1"/>
    <col min="2" max="2" width="47.50390625" style="10" customWidth="1"/>
    <col min="3" max="3" width="15.375" style="10" customWidth="1"/>
    <col min="4" max="4" width="13.00390625" style="10" customWidth="1"/>
    <col min="5" max="5" width="14.50390625" style="10" customWidth="1"/>
    <col min="6" max="252" width="9.125" style="10" customWidth="1"/>
    <col min="253" max="253" width="5.625" style="10" customWidth="1"/>
    <col min="254" max="254" width="57.00390625" style="10" customWidth="1"/>
    <col min="255" max="255" width="12.125" style="10" customWidth="1"/>
    <col min="256" max="16384" width="13.50390625" style="10" customWidth="1"/>
  </cols>
  <sheetData>
    <row r="1" spans="1:3" ht="17.25">
      <c r="A1" s="11"/>
      <c r="B1" s="137" t="s">
        <v>109</v>
      </c>
      <c r="C1" s="211" t="s">
        <v>1246</v>
      </c>
    </row>
    <row r="2" spans="1:3" ht="18">
      <c r="A2" s="173"/>
      <c r="B2" s="138" t="s">
        <v>259</v>
      </c>
      <c r="C2" s="211" t="s">
        <v>717</v>
      </c>
    </row>
    <row r="3" spans="1:3" ht="15">
      <c r="A3" s="11"/>
      <c r="B3" s="173" t="s">
        <v>103</v>
      </c>
      <c r="C3" s="12" t="s">
        <v>145</v>
      </c>
    </row>
    <row r="4" spans="1:3" ht="15">
      <c r="A4" s="11"/>
      <c r="B4" s="11"/>
      <c r="C4" s="11"/>
    </row>
    <row r="5" spans="1:5" ht="30.75">
      <c r="A5" s="13" t="s">
        <v>106</v>
      </c>
      <c r="B5" s="13"/>
      <c r="C5" s="14" t="s">
        <v>107</v>
      </c>
      <c r="D5" s="14" t="s">
        <v>362</v>
      </c>
      <c r="E5" s="280" t="s">
        <v>363</v>
      </c>
    </row>
    <row r="6" spans="1:5" ht="15">
      <c r="A6" s="15">
        <v>1</v>
      </c>
      <c r="B6" s="174" t="s">
        <v>254</v>
      </c>
      <c r="C6" s="31">
        <v>1475000</v>
      </c>
      <c r="D6" s="31"/>
      <c r="E6" s="31">
        <f aca="true" t="shared" si="0" ref="E6:E15">C6+D6</f>
        <v>1475000</v>
      </c>
    </row>
    <row r="7" spans="1:5" ht="15">
      <c r="A7" s="15">
        <v>2</v>
      </c>
      <c r="B7" s="129" t="s">
        <v>255</v>
      </c>
      <c r="C7" s="175">
        <v>355000</v>
      </c>
      <c r="D7" s="175"/>
      <c r="E7" s="31">
        <f t="shared" si="0"/>
        <v>355000</v>
      </c>
    </row>
    <row r="8" spans="1:5" ht="15">
      <c r="A8" s="15">
        <v>3</v>
      </c>
      <c r="B8" s="129" t="s">
        <v>277</v>
      </c>
      <c r="C8" s="175">
        <v>900000</v>
      </c>
      <c r="D8" s="175"/>
      <c r="E8" s="31">
        <f t="shared" si="0"/>
        <v>900000</v>
      </c>
    </row>
    <row r="9" spans="1:5" ht="15">
      <c r="A9" s="15">
        <v>4</v>
      </c>
      <c r="B9" s="60" t="s">
        <v>253</v>
      </c>
      <c r="C9" s="61">
        <v>300000</v>
      </c>
      <c r="D9" s="61"/>
      <c r="E9" s="31">
        <f t="shared" si="0"/>
        <v>300000</v>
      </c>
    </row>
    <row r="10" spans="1:5" ht="15">
      <c r="A10" s="15">
        <v>5</v>
      </c>
      <c r="B10" s="60" t="s">
        <v>1209</v>
      </c>
      <c r="C10" s="61"/>
      <c r="D10" s="61">
        <v>80000</v>
      </c>
      <c r="E10" s="31">
        <f t="shared" si="0"/>
        <v>80000</v>
      </c>
    </row>
    <row r="11" spans="1:5" ht="15">
      <c r="A11" s="15">
        <v>6</v>
      </c>
      <c r="B11" s="60" t="s">
        <v>1201</v>
      </c>
      <c r="C11" s="61"/>
      <c r="D11" s="61">
        <v>100000</v>
      </c>
      <c r="E11" s="31">
        <f t="shared" si="0"/>
        <v>100000</v>
      </c>
    </row>
    <row r="12" spans="1:5" ht="15">
      <c r="A12" s="15">
        <v>7</v>
      </c>
      <c r="B12" s="60" t="s">
        <v>1202</v>
      </c>
      <c r="C12" s="61"/>
      <c r="D12" s="61">
        <v>100000</v>
      </c>
      <c r="E12" s="31">
        <f t="shared" si="0"/>
        <v>100000</v>
      </c>
    </row>
    <row r="13" spans="1:5" ht="15">
      <c r="A13" s="15">
        <v>8</v>
      </c>
      <c r="B13" s="60" t="s">
        <v>1203</v>
      </c>
      <c r="C13" s="61"/>
      <c r="D13" s="61">
        <v>100000</v>
      </c>
      <c r="E13" s="31">
        <f t="shared" si="0"/>
        <v>100000</v>
      </c>
    </row>
    <row r="14" spans="1:5" ht="15">
      <c r="A14" s="15">
        <v>9</v>
      </c>
      <c r="B14" s="15"/>
      <c r="C14" s="31"/>
      <c r="D14" s="31"/>
      <c r="E14" s="31">
        <f t="shared" si="0"/>
        <v>0</v>
      </c>
    </row>
    <row r="15" spans="1:5" ht="15">
      <c r="A15" s="15">
        <v>10</v>
      </c>
      <c r="B15" s="176"/>
      <c r="C15" s="133"/>
      <c r="D15" s="133"/>
      <c r="E15" s="31">
        <f t="shared" si="0"/>
        <v>0</v>
      </c>
    </row>
    <row r="16" spans="1:5" ht="15">
      <c r="A16" s="15">
        <v>11</v>
      </c>
      <c r="B16" s="13" t="s">
        <v>41</v>
      </c>
      <c r="C16" s="71">
        <f>SUM(C6:C15)</f>
        <v>3030000</v>
      </c>
      <c r="D16" s="71">
        <f>SUM(D6:D15)</f>
        <v>380000</v>
      </c>
      <c r="E16" s="71">
        <f>SUM(E6:E15)</f>
        <v>3410000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1" sqref="C1"/>
    </sheetView>
  </sheetViews>
  <sheetFormatPr defaultColWidth="9.125" defaultRowHeight="12.75"/>
  <cols>
    <col min="1" max="1" width="5.625" style="10" customWidth="1"/>
    <col min="2" max="2" width="44.00390625" style="10" customWidth="1"/>
    <col min="3" max="3" width="18.875" style="10" customWidth="1"/>
    <col min="4" max="4" width="16.375" style="10" customWidth="1"/>
    <col min="5" max="5" width="17.125" style="10" customWidth="1"/>
    <col min="6" max="6" width="14.125" style="10" customWidth="1"/>
    <col min="7" max="7" width="15.625" style="10" customWidth="1"/>
    <col min="8" max="16384" width="9.125" style="10" customWidth="1"/>
  </cols>
  <sheetData>
    <row r="1" spans="1:8" ht="17.25">
      <c r="A1" s="11"/>
      <c r="B1" s="137" t="s">
        <v>109</v>
      </c>
      <c r="C1" s="211" t="s">
        <v>1247</v>
      </c>
      <c r="D1" s="12"/>
      <c r="E1" s="12"/>
      <c r="F1" s="177"/>
      <c r="G1" s="12"/>
      <c r="H1" s="177"/>
    </row>
    <row r="2" spans="1:8" ht="18">
      <c r="A2" s="173"/>
      <c r="B2" s="138" t="s">
        <v>259</v>
      </c>
      <c r="C2" s="211" t="s">
        <v>719</v>
      </c>
      <c r="D2" s="59"/>
      <c r="E2" s="59"/>
      <c r="F2" s="177"/>
      <c r="G2" s="59"/>
      <c r="H2" s="177"/>
    </row>
    <row r="3" spans="1:8" ht="15">
      <c r="A3" s="11"/>
      <c r="B3" s="173" t="s">
        <v>103</v>
      </c>
      <c r="C3" s="12" t="s">
        <v>145</v>
      </c>
      <c r="D3" s="12"/>
      <c r="E3" s="12"/>
      <c r="F3" s="177"/>
      <c r="G3" s="12"/>
      <c r="H3" s="177"/>
    </row>
    <row r="4" spans="1:8" ht="15">
      <c r="A4" s="11"/>
      <c r="B4" s="11"/>
      <c r="C4" s="11"/>
      <c r="D4" s="11"/>
      <c r="E4" s="11"/>
      <c r="F4" s="177"/>
      <c r="G4" s="11"/>
      <c r="H4" s="177"/>
    </row>
    <row r="5" spans="1:5" ht="15">
      <c r="A5" s="13" t="s">
        <v>108</v>
      </c>
      <c r="B5" s="14"/>
      <c r="C5" s="14" t="s">
        <v>107</v>
      </c>
      <c r="D5" s="14" t="s">
        <v>362</v>
      </c>
      <c r="E5" s="14" t="s">
        <v>364</v>
      </c>
    </row>
    <row r="6" spans="1:5" ht="15">
      <c r="A6" s="15">
        <v>1</v>
      </c>
      <c r="B6" s="16" t="s">
        <v>124</v>
      </c>
      <c r="C6" s="31">
        <v>313500</v>
      </c>
      <c r="D6" s="31"/>
      <c r="E6" s="31">
        <f>C6+D6</f>
        <v>313500</v>
      </c>
    </row>
    <row r="7" spans="1:5" ht="15">
      <c r="A7" s="15">
        <v>2</v>
      </c>
      <c r="B7" s="16" t="s">
        <v>125</v>
      </c>
      <c r="C7" s="31">
        <v>254000</v>
      </c>
      <c r="D7" s="31"/>
      <c r="E7" s="31">
        <f aca="true" t="shared" si="0" ref="E7:E21">C7+D7</f>
        <v>254000</v>
      </c>
    </row>
    <row r="8" spans="1:5" ht="15">
      <c r="A8" s="15">
        <v>3</v>
      </c>
      <c r="B8" s="16" t="s">
        <v>134</v>
      </c>
      <c r="C8" s="31">
        <v>127000</v>
      </c>
      <c r="D8" s="31">
        <v>100000</v>
      </c>
      <c r="E8" s="31">
        <f t="shared" si="0"/>
        <v>227000</v>
      </c>
    </row>
    <row r="9" spans="1:5" ht="15">
      <c r="A9" s="15">
        <v>4</v>
      </c>
      <c r="B9" s="16" t="s">
        <v>278</v>
      </c>
      <c r="C9" s="31">
        <v>15974825</v>
      </c>
      <c r="D9" s="31"/>
      <c r="E9" s="31">
        <f t="shared" si="0"/>
        <v>15974825</v>
      </c>
    </row>
    <row r="10" spans="1:5" ht="15">
      <c r="A10" s="15">
        <v>5</v>
      </c>
      <c r="B10" s="16" t="s">
        <v>279</v>
      </c>
      <c r="C10" s="31">
        <v>4843436</v>
      </c>
      <c r="D10" s="31"/>
      <c r="E10" s="31">
        <f t="shared" si="0"/>
        <v>4843436</v>
      </c>
    </row>
    <row r="11" spans="1:5" ht="15">
      <c r="A11" s="15">
        <v>6</v>
      </c>
      <c r="B11" s="16" t="s">
        <v>280</v>
      </c>
      <c r="C11" s="31">
        <v>800000</v>
      </c>
      <c r="D11" s="31"/>
      <c r="E11" s="31">
        <f t="shared" si="0"/>
        <v>800000</v>
      </c>
    </row>
    <row r="12" spans="1:5" ht="15">
      <c r="A12" s="15">
        <v>7</v>
      </c>
      <c r="B12" s="16" t="s">
        <v>281</v>
      </c>
      <c r="C12" s="31">
        <v>605740</v>
      </c>
      <c r="D12" s="31"/>
      <c r="E12" s="31">
        <f t="shared" si="0"/>
        <v>605740</v>
      </c>
    </row>
    <row r="13" spans="1:5" ht="15">
      <c r="A13" s="15">
        <v>8</v>
      </c>
      <c r="B13" s="16" t="s">
        <v>156</v>
      </c>
      <c r="C13" s="31">
        <v>250000</v>
      </c>
      <c r="D13" s="31"/>
      <c r="E13" s="31">
        <f t="shared" si="0"/>
        <v>250000</v>
      </c>
    </row>
    <row r="14" spans="1:5" ht="15">
      <c r="A14" s="15">
        <v>9</v>
      </c>
      <c r="B14" s="16" t="s">
        <v>282</v>
      </c>
      <c r="C14" s="31">
        <v>100000</v>
      </c>
      <c r="D14" s="31"/>
      <c r="E14" s="31">
        <f t="shared" si="0"/>
        <v>100000</v>
      </c>
    </row>
    <row r="15" spans="1:5" ht="15">
      <c r="A15" s="15">
        <v>10</v>
      </c>
      <c r="B15" s="16" t="s">
        <v>1210</v>
      </c>
      <c r="C15" s="31"/>
      <c r="D15" s="31">
        <v>500000</v>
      </c>
      <c r="E15" s="31">
        <f t="shared" si="0"/>
        <v>500000</v>
      </c>
    </row>
    <row r="16" spans="1:5" ht="15">
      <c r="A16" s="15">
        <v>11</v>
      </c>
      <c r="B16" s="16" t="s">
        <v>1211</v>
      </c>
      <c r="C16" s="31"/>
      <c r="D16" s="31">
        <v>196000</v>
      </c>
      <c r="E16" s="31">
        <f t="shared" si="0"/>
        <v>196000</v>
      </c>
    </row>
    <row r="17" spans="1:5" ht="15">
      <c r="A17" s="15">
        <v>12</v>
      </c>
      <c r="B17" s="16" t="s">
        <v>1212</v>
      </c>
      <c r="C17" s="31"/>
      <c r="D17" s="31">
        <v>30000</v>
      </c>
      <c r="E17" s="31">
        <f t="shared" si="0"/>
        <v>30000</v>
      </c>
    </row>
    <row r="18" spans="1:5" ht="15">
      <c r="A18" s="15">
        <v>13</v>
      </c>
      <c r="B18" s="16" t="s">
        <v>1213</v>
      </c>
      <c r="C18" s="31"/>
      <c r="D18" s="31">
        <v>900000</v>
      </c>
      <c r="E18" s="31">
        <f t="shared" si="0"/>
        <v>900000</v>
      </c>
    </row>
    <row r="19" spans="1:5" ht="15">
      <c r="A19" s="15">
        <v>14</v>
      </c>
      <c r="B19" s="16" t="s">
        <v>1214</v>
      </c>
      <c r="C19" s="31"/>
      <c r="D19" s="31">
        <v>60000</v>
      </c>
      <c r="E19" s="31">
        <f t="shared" si="0"/>
        <v>60000</v>
      </c>
    </row>
    <row r="20" spans="1:5" ht="15">
      <c r="A20" s="15">
        <v>15</v>
      </c>
      <c r="B20" s="16"/>
      <c r="C20" s="31"/>
      <c r="D20" s="31"/>
      <c r="E20" s="31">
        <f t="shared" si="0"/>
        <v>0</v>
      </c>
    </row>
    <row r="21" spans="1:5" ht="15">
      <c r="A21" s="15">
        <v>16</v>
      </c>
      <c r="B21" s="16"/>
      <c r="C21" s="31"/>
      <c r="D21" s="31"/>
      <c r="E21" s="31">
        <f t="shared" si="0"/>
        <v>0</v>
      </c>
    </row>
    <row r="22" spans="1:5" ht="15">
      <c r="A22" s="15">
        <v>17</v>
      </c>
      <c r="B22" s="13" t="s">
        <v>41</v>
      </c>
      <c r="C22" s="71">
        <f>SUM(C6:C21)</f>
        <v>23268501</v>
      </c>
      <c r="D22" s="71">
        <f>SUM(D6:D21)</f>
        <v>1786000</v>
      </c>
      <c r="E22" s="71">
        <f>SUM(E6:E21)</f>
        <v>25054501</v>
      </c>
    </row>
    <row r="23" spans="1:4" ht="14.25">
      <c r="A23" s="177"/>
      <c r="B23" s="177"/>
      <c r="C23" s="177"/>
      <c r="D23" s="17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1" sqref="G1"/>
    </sheetView>
  </sheetViews>
  <sheetFormatPr defaultColWidth="9.125" defaultRowHeight="12.75"/>
  <cols>
    <col min="1" max="1" width="5.625" style="101" customWidth="1"/>
    <col min="2" max="2" width="4.50390625" style="101" customWidth="1"/>
    <col min="3" max="3" width="27.375" style="101" customWidth="1"/>
    <col min="4" max="4" width="18.375" style="101" customWidth="1"/>
    <col min="5" max="5" width="7.50390625" style="101" customWidth="1"/>
    <col min="6" max="6" width="24.625" style="101" customWidth="1"/>
    <col min="7" max="7" width="16.625" style="101" customWidth="1"/>
    <col min="8" max="9" width="13.625" style="101" bestFit="1" customWidth="1"/>
    <col min="10" max="16384" width="9.125" style="101" customWidth="1"/>
  </cols>
  <sheetData>
    <row r="1" spans="3:7" ht="17.25">
      <c r="C1" s="137" t="s">
        <v>109</v>
      </c>
      <c r="D1" s="137"/>
      <c r="E1" s="102"/>
      <c r="F1" s="102"/>
      <c r="G1" s="211" t="s">
        <v>1248</v>
      </c>
    </row>
    <row r="2" spans="3:8" ht="18">
      <c r="C2" s="102"/>
      <c r="D2" s="138" t="s">
        <v>259</v>
      </c>
      <c r="E2" s="33"/>
      <c r="F2" s="102"/>
      <c r="G2" s="211" t="s">
        <v>718</v>
      </c>
      <c r="H2" s="104"/>
    </row>
    <row r="3" spans="3:8" ht="12.75">
      <c r="C3" s="101" t="s">
        <v>172</v>
      </c>
      <c r="G3" s="105" t="s">
        <v>145</v>
      </c>
      <c r="H3" s="104"/>
    </row>
    <row r="4" spans="7:8" ht="12.75">
      <c r="G4" s="105"/>
      <c r="H4" s="104"/>
    </row>
    <row r="5" spans="2:8" ht="12.75">
      <c r="B5" s="101" t="s">
        <v>173</v>
      </c>
      <c r="C5" s="101" t="s">
        <v>174</v>
      </c>
      <c r="D5" s="101" t="s">
        <v>175</v>
      </c>
      <c r="E5" s="101" t="s">
        <v>176</v>
      </c>
      <c r="F5" s="101" t="s">
        <v>177</v>
      </c>
      <c r="G5" s="105" t="s">
        <v>178</v>
      </c>
      <c r="H5" s="104"/>
    </row>
    <row r="6" spans="1:7" ht="12.75">
      <c r="A6" s="217">
        <v>1</v>
      </c>
      <c r="B6" s="524" t="s">
        <v>179</v>
      </c>
      <c r="C6" s="524"/>
      <c r="D6" s="524"/>
      <c r="E6" s="524" t="s">
        <v>180</v>
      </c>
      <c r="F6" s="524"/>
      <c r="G6" s="524"/>
    </row>
    <row r="7" spans="1:7" ht="12.75">
      <c r="A7" s="217">
        <v>2</v>
      </c>
      <c r="B7" s="107" t="s">
        <v>181</v>
      </c>
      <c r="C7" s="107" t="s">
        <v>182</v>
      </c>
      <c r="D7" s="107"/>
      <c r="E7" s="107" t="s">
        <v>181</v>
      </c>
      <c r="F7" s="107" t="s">
        <v>183</v>
      </c>
      <c r="G7" s="107"/>
    </row>
    <row r="8" spans="1:7" ht="12.75">
      <c r="A8" s="217">
        <v>3</v>
      </c>
      <c r="B8" s="108" t="s">
        <v>184</v>
      </c>
      <c r="C8" s="218" t="s">
        <v>185</v>
      </c>
      <c r="D8" s="109">
        <f>'16'!C19</f>
        <v>33053039</v>
      </c>
      <c r="E8" s="108" t="s">
        <v>184</v>
      </c>
      <c r="F8" s="108" t="s">
        <v>186</v>
      </c>
      <c r="G8" s="109">
        <f>'17'!C6</f>
        <v>16312810</v>
      </c>
    </row>
    <row r="9" spans="1:7" ht="12.75">
      <c r="A9" s="217">
        <v>4</v>
      </c>
      <c r="B9" s="108" t="s">
        <v>187</v>
      </c>
      <c r="C9" s="218" t="s">
        <v>188</v>
      </c>
      <c r="D9" s="109">
        <f>'16'!C37</f>
        <v>5320000</v>
      </c>
      <c r="E9" s="108" t="s">
        <v>187</v>
      </c>
      <c r="F9" s="108" t="s">
        <v>189</v>
      </c>
      <c r="G9" s="109">
        <f>'17'!C7</f>
        <v>2495483</v>
      </c>
    </row>
    <row r="10" spans="1:7" ht="12.75">
      <c r="A10" s="217">
        <v>5</v>
      </c>
      <c r="B10" s="108" t="s">
        <v>190</v>
      </c>
      <c r="C10" s="218" t="s">
        <v>191</v>
      </c>
      <c r="D10" s="109">
        <f>'16'!C60</f>
        <v>2455261</v>
      </c>
      <c r="E10" s="108" t="s">
        <v>190</v>
      </c>
      <c r="F10" s="108" t="s">
        <v>192</v>
      </c>
      <c r="G10" s="109">
        <f>'17'!C8</f>
        <v>26692277</v>
      </c>
    </row>
    <row r="11" spans="1:7" ht="12.75">
      <c r="A11" s="217">
        <v>6</v>
      </c>
      <c r="B11" s="108" t="s">
        <v>193</v>
      </c>
      <c r="C11" s="218" t="s">
        <v>194</v>
      </c>
      <c r="D11" s="109"/>
      <c r="E11" s="108" t="s">
        <v>193</v>
      </c>
      <c r="F11" s="108" t="s">
        <v>195</v>
      </c>
      <c r="G11" s="109">
        <f>'17'!C17</f>
        <v>1000000</v>
      </c>
    </row>
    <row r="12" spans="1:7" ht="12.75">
      <c r="A12" s="217">
        <v>7</v>
      </c>
      <c r="B12" s="108" t="s">
        <v>196</v>
      </c>
      <c r="C12" s="108"/>
      <c r="D12" s="109"/>
      <c r="E12" s="108" t="s">
        <v>196</v>
      </c>
      <c r="F12" s="108" t="s">
        <v>197</v>
      </c>
      <c r="G12" s="110">
        <f>'17'!C26</f>
        <v>52715637</v>
      </c>
    </row>
    <row r="13" spans="1:7" ht="12.75">
      <c r="A13" s="217">
        <v>8</v>
      </c>
      <c r="B13" s="108" t="s">
        <v>198</v>
      </c>
      <c r="C13" s="108"/>
      <c r="D13" s="109"/>
      <c r="E13" s="108" t="s">
        <v>198</v>
      </c>
      <c r="F13" s="108"/>
      <c r="G13" s="109"/>
    </row>
    <row r="14" spans="1:7" ht="12.75">
      <c r="A14" s="217">
        <v>9</v>
      </c>
      <c r="B14" s="108"/>
      <c r="C14" s="108"/>
      <c r="D14" s="109"/>
      <c r="E14" s="108" t="s">
        <v>199</v>
      </c>
      <c r="F14" s="108"/>
      <c r="G14" s="109"/>
    </row>
    <row r="15" spans="1:7" ht="12.75">
      <c r="A15" s="217">
        <v>10</v>
      </c>
      <c r="B15" s="108"/>
      <c r="C15" s="108"/>
      <c r="D15" s="109"/>
      <c r="E15" s="108"/>
      <c r="F15" s="108"/>
      <c r="G15" s="109"/>
    </row>
    <row r="16" spans="1:8" ht="12.75">
      <c r="A16" s="217">
        <v>11</v>
      </c>
      <c r="B16" s="111"/>
      <c r="C16" s="111" t="s">
        <v>200</v>
      </c>
      <c r="D16" s="112">
        <f>SUM(D8:D15)</f>
        <v>40828300</v>
      </c>
      <c r="E16" s="111"/>
      <c r="F16" s="111" t="s">
        <v>201</v>
      </c>
      <c r="G16" s="112">
        <f>SUM(G8:G14)</f>
        <v>99216207</v>
      </c>
      <c r="H16" s="113">
        <f>D16-G16</f>
        <v>-58387907</v>
      </c>
    </row>
    <row r="17" spans="1:7" ht="12.75">
      <c r="A17" s="217">
        <v>12</v>
      </c>
      <c r="B17" s="108"/>
      <c r="C17" s="108"/>
      <c r="D17" s="109"/>
      <c r="E17" s="108"/>
      <c r="F17" s="108" t="s">
        <v>202</v>
      </c>
      <c r="G17" s="109">
        <f>D16</f>
        <v>40828300</v>
      </c>
    </row>
    <row r="18" spans="1:7" ht="12.75">
      <c r="A18" s="217">
        <v>13</v>
      </c>
      <c r="B18" s="108"/>
      <c r="C18" s="108"/>
      <c r="D18" s="109"/>
      <c r="E18" s="108"/>
      <c r="F18" s="108" t="s">
        <v>203</v>
      </c>
      <c r="G18" s="109">
        <f>G16-G17</f>
        <v>58387907</v>
      </c>
    </row>
    <row r="19" spans="1:7" ht="12.75">
      <c r="A19" s="217">
        <v>14</v>
      </c>
      <c r="B19" s="108"/>
      <c r="C19" s="114"/>
      <c r="D19" s="109"/>
      <c r="E19" s="108"/>
      <c r="F19" s="108"/>
      <c r="G19" s="109"/>
    </row>
    <row r="20" spans="1:7" ht="12.75">
      <c r="A20" s="217">
        <v>15</v>
      </c>
      <c r="B20" s="111" t="s">
        <v>204</v>
      </c>
      <c r="C20" s="111" t="s">
        <v>205</v>
      </c>
      <c r="D20" s="112"/>
      <c r="E20" s="111" t="s">
        <v>204</v>
      </c>
      <c r="F20" s="111" t="s">
        <v>206</v>
      </c>
      <c r="G20" s="112"/>
    </row>
    <row r="21" spans="1:7" ht="12.75">
      <c r="A21" s="217">
        <v>16</v>
      </c>
      <c r="B21" s="108" t="s">
        <v>207</v>
      </c>
      <c r="C21" s="108" t="s">
        <v>208</v>
      </c>
      <c r="D21" s="109"/>
      <c r="E21" s="108" t="s">
        <v>207</v>
      </c>
      <c r="F21" s="108" t="s">
        <v>108</v>
      </c>
      <c r="G21" s="109">
        <f>'17'!C32</f>
        <v>25054501</v>
      </c>
    </row>
    <row r="22" spans="1:7" ht="12.75">
      <c r="A22" s="217">
        <v>17</v>
      </c>
      <c r="B22" s="108" t="s">
        <v>209</v>
      </c>
      <c r="C22" s="108" t="s">
        <v>210</v>
      </c>
      <c r="D22" s="109">
        <f>'16'!C62</f>
        <v>0</v>
      </c>
      <c r="E22" s="108" t="s">
        <v>209</v>
      </c>
      <c r="F22" s="108" t="s">
        <v>106</v>
      </c>
      <c r="G22" s="109">
        <f>'17'!C37</f>
        <v>3410000</v>
      </c>
    </row>
    <row r="23" spans="1:9" ht="12.75">
      <c r="A23" s="217">
        <v>18</v>
      </c>
      <c r="B23" s="108" t="s">
        <v>211</v>
      </c>
      <c r="C23" s="108" t="s">
        <v>212</v>
      </c>
      <c r="D23" s="109">
        <f>'16'!C66</f>
        <v>80000</v>
      </c>
      <c r="E23" s="108" t="s">
        <v>211</v>
      </c>
      <c r="F23" s="108" t="s">
        <v>213</v>
      </c>
      <c r="G23" s="109">
        <f>'17'!C42</f>
        <v>0</v>
      </c>
      <c r="I23" s="113"/>
    </row>
    <row r="24" spans="1:7" ht="12.75">
      <c r="A24" s="217">
        <v>19</v>
      </c>
      <c r="B24" s="108" t="s">
        <v>214</v>
      </c>
      <c r="C24" s="108"/>
      <c r="D24" s="109"/>
      <c r="E24" s="108" t="s">
        <v>214</v>
      </c>
      <c r="F24" s="218"/>
      <c r="G24" s="109"/>
    </row>
    <row r="25" spans="1:7" ht="12.75">
      <c r="A25" s="217">
        <v>20</v>
      </c>
      <c r="B25" s="108" t="s">
        <v>215</v>
      </c>
      <c r="C25" s="108"/>
      <c r="D25" s="109"/>
      <c r="E25" s="108" t="s">
        <v>215</v>
      </c>
      <c r="F25" s="108"/>
      <c r="G25" s="109"/>
    </row>
    <row r="26" spans="1:7" ht="12.75">
      <c r="A26" s="217">
        <v>21</v>
      </c>
      <c r="B26" s="108" t="s">
        <v>216</v>
      </c>
      <c r="C26" s="108"/>
      <c r="D26" s="109"/>
      <c r="E26" s="108"/>
      <c r="F26" s="108"/>
      <c r="G26" s="109"/>
    </row>
    <row r="27" spans="1:7" ht="12.75">
      <c r="A27" s="217">
        <v>22</v>
      </c>
      <c r="B27" s="108" t="s">
        <v>217</v>
      </c>
      <c r="C27" s="219"/>
      <c r="D27" s="109"/>
      <c r="E27" s="108"/>
      <c r="F27" s="108"/>
      <c r="G27" s="109"/>
    </row>
    <row r="28" spans="1:7" ht="12.75">
      <c r="A28" s="217">
        <v>23</v>
      </c>
      <c r="B28" s="108" t="s">
        <v>218</v>
      </c>
      <c r="C28" s="108"/>
      <c r="D28" s="109"/>
      <c r="E28" s="108"/>
      <c r="F28" s="108"/>
      <c r="G28" s="109"/>
    </row>
    <row r="29" spans="1:8" ht="12.75">
      <c r="A29" s="217">
        <v>24</v>
      </c>
      <c r="B29" s="111"/>
      <c r="C29" s="111" t="s">
        <v>219</v>
      </c>
      <c r="D29" s="112">
        <f>SUM(D21:D28)</f>
        <v>80000</v>
      </c>
      <c r="E29" s="111"/>
      <c r="F29" s="111" t="s">
        <v>220</v>
      </c>
      <c r="G29" s="112">
        <f>SUM(G21:G26)</f>
        <v>28464501</v>
      </c>
      <c r="H29" s="113">
        <f>D29-G29</f>
        <v>-28384501</v>
      </c>
    </row>
    <row r="30" spans="1:7" ht="12.75">
      <c r="A30" s="217">
        <v>25</v>
      </c>
      <c r="B30" s="108"/>
      <c r="C30" s="108"/>
      <c r="D30" s="109"/>
      <c r="E30" s="108"/>
      <c r="F30" s="108" t="s">
        <v>221</v>
      </c>
      <c r="G30" s="109">
        <f>D29</f>
        <v>80000</v>
      </c>
    </row>
    <row r="31" spans="1:7" ht="12.75">
      <c r="A31" s="217">
        <v>26</v>
      </c>
      <c r="B31" s="108"/>
      <c r="C31" s="108"/>
      <c r="D31" s="109"/>
      <c r="E31" s="108"/>
      <c r="F31" s="108" t="s">
        <v>222</v>
      </c>
      <c r="G31" s="109">
        <f>G29-G30</f>
        <v>28384501</v>
      </c>
    </row>
    <row r="32" spans="1:7" ht="12.75">
      <c r="A32" s="217">
        <v>27</v>
      </c>
      <c r="B32" s="108"/>
      <c r="D32" s="109"/>
      <c r="E32" s="108"/>
      <c r="F32" s="108"/>
      <c r="G32" s="109"/>
    </row>
    <row r="33" spans="1:8" ht="12.75">
      <c r="A33" s="217">
        <v>28</v>
      </c>
      <c r="B33" s="115"/>
      <c r="C33" s="115" t="s">
        <v>223</v>
      </c>
      <c r="D33" s="116">
        <f>D16+D29</f>
        <v>40908300</v>
      </c>
      <c r="E33" s="115"/>
      <c r="F33" s="115" t="s">
        <v>224</v>
      </c>
      <c r="G33" s="116">
        <f>SUM(G16+G29)</f>
        <v>127680708</v>
      </c>
      <c r="H33" s="113">
        <f>D33-G33</f>
        <v>-86772408</v>
      </c>
    </row>
    <row r="34" spans="1:8" ht="12.75">
      <c r="A34" s="220"/>
      <c r="B34" s="220"/>
      <c r="C34" s="221" t="s">
        <v>225</v>
      </c>
      <c r="D34" s="117">
        <f>'16'!C69</f>
        <v>0</v>
      </c>
      <c r="F34" s="221"/>
      <c r="G34" s="118"/>
      <c r="H34" s="113"/>
    </row>
    <row r="35" spans="1:8" ht="12.75">
      <c r="A35" s="220"/>
      <c r="B35" s="220"/>
      <c r="C35" s="221" t="s">
        <v>226</v>
      </c>
      <c r="D35" s="117">
        <f>'16'!C68</f>
        <v>87731835</v>
      </c>
      <c r="F35" s="221" t="s">
        <v>227</v>
      </c>
      <c r="G35" s="118">
        <f>'17'!C44</f>
        <v>959427</v>
      </c>
      <c r="H35" s="113">
        <f>D35-G35</f>
        <v>86772408</v>
      </c>
    </row>
    <row r="36" spans="1:7" ht="12.75">
      <c r="A36" s="220"/>
      <c r="B36" s="220"/>
      <c r="C36" s="221" t="s">
        <v>228</v>
      </c>
      <c r="D36" s="117">
        <f>SUM(D33:D35)</f>
        <v>128640135</v>
      </c>
      <c r="F36" s="221" t="s">
        <v>229</v>
      </c>
      <c r="G36" s="118">
        <f>SUM(G33:G35)</f>
        <v>128640135</v>
      </c>
    </row>
    <row r="37" spans="1:7" ht="12.75">
      <c r="A37" s="220"/>
      <c r="B37" s="220"/>
      <c r="C37" s="220"/>
      <c r="D37" s="117"/>
      <c r="G37" s="118"/>
    </row>
    <row r="38" spans="1:7" ht="12.75">
      <c r="A38" s="220"/>
      <c r="B38" s="220"/>
      <c r="C38" s="220"/>
      <c r="D38" s="117"/>
      <c r="G38" s="118"/>
    </row>
    <row r="39" spans="1:4" ht="12.75">
      <c r="A39" s="220"/>
      <c r="B39" s="220"/>
      <c r="D39" s="117"/>
    </row>
  </sheetData>
  <sheetProtection/>
  <mergeCells count="2">
    <mergeCell ref="B6:D6"/>
    <mergeCell ref="E6:G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G2" sqref="G2"/>
    </sheetView>
  </sheetViews>
  <sheetFormatPr defaultColWidth="9.125" defaultRowHeight="12.75"/>
  <cols>
    <col min="1" max="1" width="4.125" style="178" customWidth="1"/>
    <col min="2" max="2" width="51.125" style="178" customWidth="1"/>
    <col min="3" max="3" width="14.125" style="178" customWidth="1"/>
    <col min="4" max="15" width="12.625" style="118" customWidth="1"/>
    <col min="16" max="16" width="12.50390625" style="178" customWidth="1"/>
    <col min="17" max="16384" width="9.125" style="178" customWidth="1"/>
  </cols>
  <sheetData>
    <row r="1" spans="2:15" ht="17.25">
      <c r="B1" s="212"/>
      <c r="C1" s="137" t="s">
        <v>109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2:15" ht="12.75">
      <c r="B2" s="213"/>
      <c r="C2" s="180" t="s">
        <v>326</v>
      </c>
      <c r="D2" s="211"/>
      <c r="E2" s="211"/>
      <c r="F2" s="211"/>
      <c r="G2" s="211" t="s">
        <v>1249</v>
      </c>
      <c r="H2" s="211"/>
      <c r="I2" s="211"/>
      <c r="J2" s="211"/>
      <c r="K2" s="211"/>
      <c r="L2" s="211"/>
      <c r="M2" s="211"/>
      <c r="N2" s="211"/>
      <c r="O2" s="211"/>
    </row>
    <row r="3" spans="2:15" ht="12.75">
      <c r="B3" s="213"/>
      <c r="C3" s="180" t="s">
        <v>328</v>
      </c>
      <c r="D3" s="211"/>
      <c r="E3" s="211"/>
      <c r="F3" s="211"/>
      <c r="G3" s="211" t="s">
        <v>720</v>
      </c>
      <c r="H3" s="211"/>
      <c r="I3" s="211"/>
      <c r="J3" s="211"/>
      <c r="K3" s="211"/>
      <c r="L3" s="211"/>
      <c r="M3" s="211"/>
      <c r="N3" s="211"/>
      <c r="O3" s="211"/>
    </row>
    <row r="4" spans="2:15" ht="12.75">
      <c r="B4" s="212"/>
      <c r="C4" s="212"/>
      <c r="D4" s="211"/>
      <c r="E4" s="211"/>
      <c r="F4" s="211"/>
      <c r="G4" s="238" t="s">
        <v>284</v>
      </c>
      <c r="H4" s="211"/>
      <c r="I4" s="211"/>
      <c r="J4" s="211"/>
      <c r="K4" s="211"/>
      <c r="L4" s="211"/>
      <c r="M4" s="211"/>
      <c r="N4" s="211"/>
      <c r="O4" s="211"/>
    </row>
    <row r="5" spans="2:15" ht="12.75">
      <c r="B5" s="212"/>
      <c r="C5" s="212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16" ht="12.75">
      <c r="A6" s="217">
        <v>1</v>
      </c>
      <c r="B6" s="239" t="s">
        <v>329</v>
      </c>
      <c r="C6" s="239" t="s">
        <v>41</v>
      </c>
      <c r="D6" s="240" t="s">
        <v>330</v>
      </c>
      <c r="E6" s="240" t="s">
        <v>331</v>
      </c>
      <c r="F6" s="240" t="s">
        <v>332</v>
      </c>
      <c r="G6" s="240" t="s">
        <v>333</v>
      </c>
      <c r="H6" s="240" t="s">
        <v>334</v>
      </c>
      <c r="I6" s="240" t="s">
        <v>335</v>
      </c>
      <c r="J6" s="240" t="s">
        <v>336</v>
      </c>
      <c r="K6" s="240" t="s">
        <v>337</v>
      </c>
      <c r="L6" s="240" t="s">
        <v>338</v>
      </c>
      <c r="M6" s="240" t="s">
        <v>339</v>
      </c>
      <c r="N6" s="240" t="s">
        <v>340</v>
      </c>
      <c r="O6" s="240" t="s">
        <v>341</v>
      </c>
      <c r="P6" s="241" t="s">
        <v>342</v>
      </c>
    </row>
    <row r="7" spans="1:16" ht="12.75">
      <c r="A7" s="217">
        <v>2</v>
      </c>
      <c r="B7" s="242" t="s">
        <v>186</v>
      </c>
      <c r="C7" s="243">
        <f>'17'!C6</f>
        <v>16312810</v>
      </c>
      <c r="D7" s="244">
        <f aca="true" t="shared" si="0" ref="D7:D13">C7/12</f>
        <v>1359400.8333333333</v>
      </c>
      <c r="E7" s="244">
        <f aca="true" t="shared" si="1" ref="E7:E13">C7/12</f>
        <v>1359400.8333333333</v>
      </c>
      <c r="F7" s="244">
        <f aca="true" t="shared" si="2" ref="F7:F13">C7/12</f>
        <v>1359400.8333333333</v>
      </c>
      <c r="G7" s="244">
        <f aca="true" t="shared" si="3" ref="G7:G13">C7/12</f>
        <v>1359400.8333333333</v>
      </c>
      <c r="H7" s="244">
        <f aca="true" t="shared" si="4" ref="H7:H13">C7/12</f>
        <v>1359400.8333333333</v>
      </c>
      <c r="I7" s="244">
        <f aca="true" t="shared" si="5" ref="I7:I13">C7/12</f>
        <v>1359400.8333333333</v>
      </c>
      <c r="J7" s="244">
        <f aca="true" t="shared" si="6" ref="J7:J13">C7/12</f>
        <v>1359400.8333333333</v>
      </c>
      <c r="K7" s="244">
        <f aca="true" t="shared" si="7" ref="K7:K13">C7/12</f>
        <v>1359400.8333333333</v>
      </c>
      <c r="L7" s="244">
        <f aca="true" t="shared" si="8" ref="L7:L13">C7/12</f>
        <v>1359400.8333333333</v>
      </c>
      <c r="M7" s="244">
        <f aca="true" t="shared" si="9" ref="M7:M13">C7/12</f>
        <v>1359400.8333333333</v>
      </c>
      <c r="N7" s="244">
        <f aca="true" t="shared" si="10" ref="N7:N13">C7/12</f>
        <v>1359400.8333333333</v>
      </c>
      <c r="O7" s="244">
        <f aca="true" t="shared" si="11" ref="O7:O13">C7/12</f>
        <v>1359400.8333333333</v>
      </c>
      <c r="P7" s="245">
        <f aca="true" t="shared" si="12" ref="P7:P29">SUM(D7:O7)</f>
        <v>16312810.000000002</v>
      </c>
    </row>
    <row r="8" spans="1:16" ht="12.75">
      <c r="A8" s="217">
        <v>3</v>
      </c>
      <c r="B8" s="242" t="s">
        <v>343</v>
      </c>
      <c r="C8" s="243">
        <f>'17'!C7</f>
        <v>2495483</v>
      </c>
      <c r="D8" s="244">
        <f t="shared" si="0"/>
        <v>207956.91666666666</v>
      </c>
      <c r="E8" s="244">
        <f t="shared" si="1"/>
        <v>207956.91666666666</v>
      </c>
      <c r="F8" s="244">
        <f t="shared" si="2"/>
        <v>207956.91666666666</v>
      </c>
      <c r="G8" s="244">
        <f t="shared" si="3"/>
        <v>207956.91666666666</v>
      </c>
      <c r="H8" s="244">
        <f t="shared" si="4"/>
        <v>207956.91666666666</v>
      </c>
      <c r="I8" s="244">
        <f t="shared" si="5"/>
        <v>207956.91666666666</v>
      </c>
      <c r="J8" s="244">
        <f t="shared" si="6"/>
        <v>207956.91666666666</v>
      </c>
      <c r="K8" s="244">
        <f t="shared" si="7"/>
        <v>207956.91666666666</v>
      </c>
      <c r="L8" s="244">
        <f t="shared" si="8"/>
        <v>207956.91666666666</v>
      </c>
      <c r="M8" s="244">
        <f t="shared" si="9"/>
        <v>207956.91666666666</v>
      </c>
      <c r="N8" s="244">
        <f t="shared" si="10"/>
        <v>207956.91666666666</v>
      </c>
      <c r="O8" s="244">
        <f t="shared" si="11"/>
        <v>207956.91666666666</v>
      </c>
      <c r="P8" s="245">
        <f t="shared" si="12"/>
        <v>2495483</v>
      </c>
    </row>
    <row r="9" spans="1:16" ht="12.75">
      <c r="A9" s="217">
        <v>4</v>
      </c>
      <c r="B9" s="242" t="s">
        <v>344</v>
      </c>
      <c r="C9" s="243">
        <f>'17'!C8</f>
        <v>26692277</v>
      </c>
      <c r="D9" s="244">
        <f t="shared" si="0"/>
        <v>2224356.4166666665</v>
      </c>
      <c r="E9" s="244">
        <f t="shared" si="1"/>
        <v>2224356.4166666665</v>
      </c>
      <c r="F9" s="244">
        <f t="shared" si="2"/>
        <v>2224356.4166666665</v>
      </c>
      <c r="G9" s="244">
        <f t="shared" si="3"/>
        <v>2224356.4166666665</v>
      </c>
      <c r="H9" s="244">
        <f t="shared" si="4"/>
        <v>2224356.4166666665</v>
      </c>
      <c r="I9" s="244">
        <f t="shared" si="5"/>
        <v>2224356.4166666665</v>
      </c>
      <c r="J9" s="244">
        <f t="shared" si="6"/>
        <v>2224356.4166666665</v>
      </c>
      <c r="K9" s="244">
        <f t="shared" si="7"/>
        <v>2224356.4166666665</v>
      </c>
      <c r="L9" s="244">
        <f t="shared" si="8"/>
        <v>2224356.4166666665</v>
      </c>
      <c r="M9" s="244">
        <f t="shared" si="9"/>
        <v>2224356.4166666665</v>
      </c>
      <c r="N9" s="244">
        <f t="shared" si="10"/>
        <v>2224356.4166666665</v>
      </c>
      <c r="O9" s="244">
        <f t="shared" si="11"/>
        <v>2224356.4166666665</v>
      </c>
      <c r="P9" s="245">
        <f t="shared" si="12"/>
        <v>26692277.000000004</v>
      </c>
    </row>
    <row r="10" spans="1:16" ht="12.75">
      <c r="A10" s="217">
        <v>5</v>
      </c>
      <c r="B10" s="242" t="s">
        <v>345</v>
      </c>
      <c r="C10" s="243">
        <f>'17'!C17</f>
        <v>1000000</v>
      </c>
      <c r="D10" s="244">
        <f t="shared" si="0"/>
        <v>83333.33333333333</v>
      </c>
      <c r="E10" s="244">
        <f t="shared" si="1"/>
        <v>83333.33333333333</v>
      </c>
      <c r="F10" s="244">
        <f t="shared" si="2"/>
        <v>83333.33333333333</v>
      </c>
      <c r="G10" s="244">
        <f t="shared" si="3"/>
        <v>83333.33333333333</v>
      </c>
      <c r="H10" s="244">
        <f t="shared" si="4"/>
        <v>83333.33333333333</v>
      </c>
      <c r="I10" s="244">
        <f t="shared" si="5"/>
        <v>83333.33333333333</v>
      </c>
      <c r="J10" s="244">
        <f t="shared" si="6"/>
        <v>83333.33333333333</v>
      </c>
      <c r="K10" s="244">
        <f t="shared" si="7"/>
        <v>83333.33333333333</v>
      </c>
      <c r="L10" s="244">
        <f t="shared" si="8"/>
        <v>83333.33333333333</v>
      </c>
      <c r="M10" s="244">
        <f t="shared" si="9"/>
        <v>83333.33333333333</v>
      </c>
      <c r="N10" s="244">
        <f t="shared" si="10"/>
        <v>83333.33333333333</v>
      </c>
      <c r="O10" s="244">
        <f t="shared" si="11"/>
        <v>83333.33333333333</v>
      </c>
      <c r="P10" s="245">
        <f t="shared" si="12"/>
        <v>1000000.0000000001</v>
      </c>
    </row>
    <row r="11" spans="1:16" ht="12.75">
      <c r="A11" s="217">
        <v>7</v>
      </c>
      <c r="B11" s="246" t="s">
        <v>346</v>
      </c>
      <c r="C11" s="247">
        <f>'17'!C26</f>
        <v>52715637</v>
      </c>
      <c r="D11" s="244">
        <f t="shared" si="0"/>
        <v>4392969.75</v>
      </c>
      <c r="E11" s="244">
        <f t="shared" si="1"/>
        <v>4392969.75</v>
      </c>
      <c r="F11" s="244">
        <f t="shared" si="2"/>
        <v>4392969.75</v>
      </c>
      <c r="G11" s="244">
        <f t="shared" si="3"/>
        <v>4392969.75</v>
      </c>
      <c r="H11" s="244">
        <f t="shared" si="4"/>
        <v>4392969.75</v>
      </c>
      <c r="I11" s="244">
        <f t="shared" si="5"/>
        <v>4392969.75</v>
      </c>
      <c r="J11" s="244">
        <f t="shared" si="6"/>
        <v>4392969.75</v>
      </c>
      <c r="K11" s="244">
        <f t="shared" si="7"/>
        <v>4392969.75</v>
      </c>
      <c r="L11" s="244">
        <f t="shared" si="8"/>
        <v>4392969.75</v>
      </c>
      <c r="M11" s="244">
        <f t="shared" si="9"/>
        <v>4392969.75</v>
      </c>
      <c r="N11" s="244">
        <f t="shared" si="10"/>
        <v>4392969.75</v>
      </c>
      <c r="O11" s="244">
        <f t="shared" si="11"/>
        <v>4392969.75</v>
      </c>
      <c r="P11" s="245">
        <f t="shared" si="12"/>
        <v>52715637</v>
      </c>
    </row>
    <row r="12" spans="1:16" ht="12.75">
      <c r="A12" s="217">
        <v>16</v>
      </c>
      <c r="B12" s="246" t="s">
        <v>347</v>
      </c>
      <c r="C12" s="247">
        <f>'17'!C32</f>
        <v>25054501</v>
      </c>
      <c r="D12" s="244">
        <f t="shared" si="0"/>
        <v>2087875.0833333333</v>
      </c>
      <c r="E12" s="244">
        <f t="shared" si="1"/>
        <v>2087875.0833333333</v>
      </c>
      <c r="F12" s="244">
        <f t="shared" si="2"/>
        <v>2087875.0833333333</v>
      </c>
      <c r="G12" s="244">
        <f t="shared" si="3"/>
        <v>2087875.0833333333</v>
      </c>
      <c r="H12" s="244">
        <f t="shared" si="4"/>
        <v>2087875.0833333333</v>
      </c>
      <c r="I12" s="244">
        <f t="shared" si="5"/>
        <v>2087875.0833333333</v>
      </c>
      <c r="J12" s="244">
        <f t="shared" si="6"/>
        <v>2087875.0833333333</v>
      </c>
      <c r="K12" s="244">
        <f t="shared" si="7"/>
        <v>2087875.0833333333</v>
      </c>
      <c r="L12" s="244">
        <f t="shared" si="8"/>
        <v>2087875.0833333333</v>
      </c>
      <c r="M12" s="244">
        <f t="shared" si="9"/>
        <v>2087875.0833333333</v>
      </c>
      <c r="N12" s="244">
        <f t="shared" si="10"/>
        <v>2087875.0833333333</v>
      </c>
      <c r="O12" s="244">
        <f t="shared" si="11"/>
        <v>2087875.0833333333</v>
      </c>
      <c r="P12" s="245">
        <f t="shared" si="12"/>
        <v>25054500.999999996</v>
      </c>
    </row>
    <row r="13" spans="1:16" ht="12.75">
      <c r="A13" s="217">
        <v>17</v>
      </c>
      <c r="B13" s="246" t="s">
        <v>106</v>
      </c>
      <c r="C13" s="247">
        <f>'17'!C37</f>
        <v>3410000</v>
      </c>
      <c r="D13" s="244">
        <f t="shared" si="0"/>
        <v>284166.6666666667</v>
      </c>
      <c r="E13" s="244">
        <f t="shared" si="1"/>
        <v>284166.6666666667</v>
      </c>
      <c r="F13" s="244">
        <f t="shared" si="2"/>
        <v>284166.6666666667</v>
      </c>
      <c r="G13" s="244">
        <f t="shared" si="3"/>
        <v>284166.6666666667</v>
      </c>
      <c r="H13" s="244">
        <f t="shared" si="4"/>
        <v>284166.6666666667</v>
      </c>
      <c r="I13" s="244">
        <f t="shared" si="5"/>
        <v>284166.6666666667</v>
      </c>
      <c r="J13" s="244">
        <f t="shared" si="6"/>
        <v>284166.6666666667</v>
      </c>
      <c r="K13" s="244">
        <f t="shared" si="7"/>
        <v>284166.6666666667</v>
      </c>
      <c r="L13" s="244">
        <f t="shared" si="8"/>
        <v>284166.6666666667</v>
      </c>
      <c r="M13" s="244">
        <f t="shared" si="9"/>
        <v>284166.6666666667</v>
      </c>
      <c r="N13" s="244">
        <f t="shared" si="10"/>
        <v>284166.6666666667</v>
      </c>
      <c r="O13" s="244">
        <f t="shared" si="11"/>
        <v>284166.6666666667</v>
      </c>
      <c r="P13" s="245">
        <f t="shared" si="12"/>
        <v>3409999.9999999995</v>
      </c>
    </row>
    <row r="14" spans="1:16" ht="12.75">
      <c r="A14" s="217">
        <v>19</v>
      </c>
      <c r="B14" s="242" t="s">
        <v>348</v>
      </c>
      <c r="C14" s="243">
        <f>'17'!C42</f>
        <v>0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5">
        <f t="shared" si="12"/>
        <v>0</v>
      </c>
    </row>
    <row r="15" spans="1:16" ht="12.75">
      <c r="A15" s="217">
        <v>20</v>
      </c>
      <c r="B15" s="248" t="s">
        <v>349</v>
      </c>
      <c r="C15" s="249">
        <f aca="true" t="shared" si="13" ref="C15:O15">SUM(C7:C14)</f>
        <v>127680708</v>
      </c>
      <c r="D15" s="250">
        <f t="shared" si="13"/>
        <v>10640059</v>
      </c>
      <c r="E15" s="250">
        <f t="shared" si="13"/>
        <v>10640059</v>
      </c>
      <c r="F15" s="250">
        <f t="shared" si="13"/>
        <v>10640059</v>
      </c>
      <c r="G15" s="250">
        <f t="shared" si="13"/>
        <v>10640059</v>
      </c>
      <c r="H15" s="250">
        <f t="shared" si="13"/>
        <v>10640059</v>
      </c>
      <c r="I15" s="250">
        <f t="shared" si="13"/>
        <v>10640059</v>
      </c>
      <c r="J15" s="250">
        <f t="shared" si="13"/>
        <v>10640059</v>
      </c>
      <c r="K15" s="250">
        <f t="shared" si="13"/>
        <v>10640059</v>
      </c>
      <c r="L15" s="250">
        <f t="shared" si="13"/>
        <v>10640059</v>
      </c>
      <c r="M15" s="250">
        <f t="shared" si="13"/>
        <v>10640059</v>
      </c>
      <c r="N15" s="250">
        <f t="shared" si="13"/>
        <v>10640059</v>
      </c>
      <c r="O15" s="250">
        <f t="shared" si="13"/>
        <v>10640059</v>
      </c>
      <c r="P15" s="245">
        <f t="shared" si="12"/>
        <v>127680708</v>
      </c>
    </row>
    <row r="16" spans="1:16" ht="12.75">
      <c r="A16" s="251">
        <v>27</v>
      </c>
      <c r="B16" s="252" t="s">
        <v>350</v>
      </c>
      <c r="C16" s="253">
        <f>C17+C18</f>
        <v>959427</v>
      </c>
      <c r="D16" s="254">
        <f aca="true" t="shared" si="14" ref="D16:O16">D17+D18</f>
        <v>959427</v>
      </c>
      <c r="E16" s="254">
        <f t="shared" si="14"/>
        <v>0</v>
      </c>
      <c r="F16" s="254">
        <f t="shared" si="14"/>
        <v>0</v>
      </c>
      <c r="G16" s="254">
        <f t="shared" si="14"/>
        <v>0</v>
      </c>
      <c r="H16" s="254">
        <f t="shared" si="14"/>
        <v>0</v>
      </c>
      <c r="I16" s="254">
        <f t="shared" si="14"/>
        <v>0</v>
      </c>
      <c r="J16" s="254">
        <f t="shared" si="14"/>
        <v>0</v>
      </c>
      <c r="K16" s="254">
        <f t="shared" si="14"/>
        <v>0</v>
      </c>
      <c r="L16" s="254">
        <f t="shared" si="14"/>
        <v>0</v>
      </c>
      <c r="M16" s="254">
        <f t="shared" si="14"/>
        <v>0</v>
      </c>
      <c r="N16" s="254">
        <f t="shared" si="14"/>
        <v>0</v>
      </c>
      <c r="O16" s="254">
        <f t="shared" si="14"/>
        <v>0</v>
      </c>
      <c r="P16" s="255">
        <f t="shared" si="12"/>
        <v>959427</v>
      </c>
    </row>
    <row r="17" spans="1:16" s="261" customFormat="1" ht="12.75">
      <c r="A17" s="256"/>
      <c r="B17" s="257" t="s">
        <v>351</v>
      </c>
      <c r="C17" s="258">
        <f>'17'!C44</f>
        <v>959427</v>
      </c>
      <c r="D17" s="259">
        <v>959427</v>
      </c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60"/>
    </row>
    <row r="18" spans="1:16" ht="12.75">
      <c r="A18" s="251">
        <v>29</v>
      </c>
      <c r="B18" s="262" t="s">
        <v>352</v>
      </c>
      <c r="C18" s="263">
        <f>'17'!C45</f>
        <v>0</v>
      </c>
      <c r="D18" s="244">
        <f>C18/12</f>
        <v>0</v>
      </c>
      <c r="E18" s="244">
        <f>C18/12</f>
        <v>0</v>
      </c>
      <c r="F18" s="244">
        <f>C18/12</f>
        <v>0</v>
      </c>
      <c r="G18" s="244">
        <f>C18/12</f>
        <v>0</v>
      </c>
      <c r="H18" s="244">
        <f>C18/12</f>
        <v>0</v>
      </c>
      <c r="I18" s="244">
        <f>C18/12</f>
        <v>0</v>
      </c>
      <c r="J18" s="244">
        <f>C18/12</f>
        <v>0</v>
      </c>
      <c r="K18" s="244">
        <f>C18/12</f>
        <v>0</v>
      </c>
      <c r="L18" s="244">
        <f>C18/12</f>
        <v>0</v>
      </c>
      <c r="M18" s="244">
        <f>C18/12</f>
        <v>0</v>
      </c>
      <c r="N18" s="244">
        <f>C18/12</f>
        <v>0</v>
      </c>
      <c r="O18" s="244">
        <f>C18/12</f>
        <v>0</v>
      </c>
      <c r="P18" s="255">
        <f t="shared" si="12"/>
        <v>0</v>
      </c>
    </row>
    <row r="19" spans="1:16" ht="21.75" customHeight="1">
      <c r="A19" s="251">
        <v>30</v>
      </c>
      <c r="B19" s="264" t="s">
        <v>353</v>
      </c>
      <c r="C19" s="265">
        <f>C15+C16</f>
        <v>128640135</v>
      </c>
      <c r="D19" s="266">
        <f aca="true" t="shared" si="15" ref="D19:O19">D15+D16</f>
        <v>11599486</v>
      </c>
      <c r="E19" s="266">
        <f t="shared" si="15"/>
        <v>10640059</v>
      </c>
      <c r="F19" s="266">
        <f t="shared" si="15"/>
        <v>10640059</v>
      </c>
      <c r="G19" s="266">
        <f t="shared" si="15"/>
        <v>10640059</v>
      </c>
      <c r="H19" s="266">
        <f t="shared" si="15"/>
        <v>10640059</v>
      </c>
      <c r="I19" s="266">
        <f t="shared" si="15"/>
        <v>10640059</v>
      </c>
      <c r="J19" s="266">
        <f t="shared" si="15"/>
        <v>10640059</v>
      </c>
      <c r="K19" s="266">
        <f t="shared" si="15"/>
        <v>10640059</v>
      </c>
      <c r="L19" s="266">
        <f t="shared" si="15"/>
        <v>10640059</v>
      </c>
      <c r="M19" s="266">
        <f t="shared" si="15"/>
        <v>10640059</v>
      </c>
      <c r="N19" s="266">
        <f t="shared" si="15"/>
        <v>10640059</v>
      </c>
      <c r="O19" s="266">
        <f t="shared" si="15"/>
        <v>10640059</v>
      </c>
      <c r="P19" s="255">
        <f t="shared" si="12"/>
        <v>128640135</v>
      </c>
    </row>
    <row r="20" spans="1:16" ht="12.75">
      <c r="A20" s="251">
        <v>33</v>
      </c>
      <c r="B20" s="262" t="s">
        <v>354</v>
      </c>
      <c r="C20" s="243">
        <f>'16'!C19</f>
        <v>33053039</v>
      </c>
      <c r="D20" s="244">
        <f aca="true" t="shared" si="16" ref="D20:D26">C20/12</f>
        <v>2754419.9166666665</v>
      </c>
      <c r="E20" s="244">
        <f aca="true" t="shared" si="17" ref="E20:E26">C20/12</f>
        <v>2754419.9166666665</v>
      </c>
      <c r="F20" s="244">
        <f aca="true" t="shared" si="18" ref="F20:F26">C20/12</f>
        <v>2754419.9166666665</v>
      </c>
      <c r="G20" s="244">
        <f aca="true" t="shared" si="19" ref="G20:G26">C20/12</f>
        <v>2754419.9166666665</v>
      </c>
      <c r="H20" s="244">
        <f aca="true" t="shared" si="20" ref="H20:H26">C20/12</f>
        <v>2754419.9166666665</v>
      </c>
      <c r="I20" s="244">
        <f aca="true" t="shared" si="21" ref="I20:I26">C20/12</f>
        <v>2754419.9166666665</v>
      </c>
      <c r="J20" s="244">
        <f aca="true" t="shared" si="22" ref="J20:J26">C20/12</f>
        <v>2754419.9166666665</v>
      </c>
      <c r="K20" s="244">
        <f aca="true" t="shared" si="23" ref="K20:K26">C20/12</f>
        <v>2754419.9166666665</v>
      </c>
      <c r="L20" s="244">
        <f aca="true" t="shared" si="24" ref="L20:L26">C20/12</f>
        <v>2754419.9166666665</v>
      </c>
      <c r="M20" s="244">
        <f aca="true" t="shared" si="25" ref="M20:M26">C20/12</f>
        <v>2754419.9166666665</v>
      </c>
      <c r="N20" s="244">
        <f aca="true" t="shared" si="26" ref="N20:N26">C20/12</f>
        <v>2754419.9166666665</v>
      </c>
      <c r="O20" s="244">
        <f aca="true" t="shared" si="27" ref="O20:O26">C20/12</f>
        <v>2754419.9166666665</v>
      </c>
      <c r="P20" s="255">
        <f t="shared" si="12"/>
        <v>33053039.000000004</v>
      </c>
    </row>
    <row r="21" spans="1:16" ht="12.75">
      <c r="A21" s="251">
        <v>34</v>
      </c>
      <c r="B21" s="262" t="s">
        <v>355</v>
      </c>
      <c r="C21" s="243"/>
      <c r="D21" s="244">
        <f t="shared" si="16"/>
        <v>0</v>
      </c>
      <c r="E21" s="244">
        <f t="shared" si="17"/>
        <v>0</v>
      </c>
      <c r="F21" s="244">
        <f t="shared" si="18"/>
        <v>0</v>
      </c>
      <c r="G21" s="244">
        <f t="shared" si="19"/>
        <v>0</v>
      </c>
      <c r="H21" s="244">
        <f t="shared" si="20"/>
        <v>0</v>
      </c>
      <c r="I21" s="244">
        <f t="shared" si="21"/>
        <v>0</v>
      </c>
      <c r="J21" s="244">
        <f t="shared" si="22"/>
        <v>0</v>
      </c>
      <c r="K21" s="244">
        <f t="shared" si="23"/>
        <v>0</v>
      </c>
      <c r="L21" s="244">
        <f t="shared" si="24"/>
        <v>0</v>
      </c>
      <c r="M21" s="244">
        <f t="shared" si="25"/>
        <v>0</v>
      </c>
      <c r="N21" s="244">
        <f t="shared" si="26"/>
        <v>0</v>
      </c>
      <c r="O21" s="244">
        <f t="shared" si="27"/>
        <v>0</v>
      </c>
      <c r="P21" s="255">
        <f t="shared" si="12"/>
        <v>0</v>
      </c>
    </row>
    <row r="22" spans="1:16" ht="12.75">
      <c r="A22" s="251">
        <v>35</v>
      </c>
      <c r="B22" s="267" t="s">
        <v>188</v>
      </c>
      <c r="C22" s="247">
        <f>'16'!C37</f>
        <v>5320000</v>
      </c>
      <c r="D22" s="244">
        <f t="shared" si="16"/>
        <v>443333.3333333333</v>
      </c>
      <c r="E22" s="244">
        <f t="shared" si="17"/>
        <v>443333.3333333333</v>
      </c>
      <c r="F22" s="244">
        <f t="shared" si="18"/>
        <v>443333.3333333333</v>
      </c>
      <c r="G22" s="244">
        <f t="shared" si="19"/>
        <v>443333.3333333333</v>
      </c>
      <c r="H22" s="244">
        <f t="shared" si="20"/>
        <v>443333.3333333333</v>
      </c>
      <c r="I22" s="244">
        <f t="shared" si="21"/>
        <v>443333.3333333333</v>
      </c>
      <c r="J22" s="244">
        <f t="shared" si="22"/>
        <v>443333.3333333333</v>
      </c>
      <c r="K22" s="244">
        <f t="shared" si="23"/>
        <v>443333.3333333333</v>
      </c>
      <c r="L22" s="244">
        <f t="shared" si="24"/>
        <v>443333.3333333333</v>
      </c>
      <c r="M22" s="244">
        <f t="shared" si="25"/>
        <v>443333.3333333333</v>
      </c>
      <c r="N22" s="244">
        <f t="shared" si="26"/>
        <v>443333.3333333333</v>
      </c>
      <c r="O22" s="244">
        <f t="shared" si="27"/>
        <v>443333.3333333333</v>
      </c>
      <c r="P22" s="255">
        <f t="shared" si="12"/>
        <v>5320000</v>
      </c>
    </row>
    <row r="23" spans="1:16" ht="12.75">
      <c r="A23" s="251">
        <v>36</v>
      </c>
      <c r="B23" s="268" t="s">
        <v>191</v>
      </c>
      <c r="C23" s="269">
        <f>'16'!C60</f>
        <v>2455261</v>
      </c>
      <c r="D23" s="244">
        <f t="shared" si="16"/>
        <v>204605.08333333334</v>
      </c>
      <c r="E23" s="244">
        <f t="shared" si="17"/>
        <v>204605.08333333334</v>
      </c>
      <c r="F23" s="244">
        <f t="shared" si="18"/>
        <v>204605.08333333334</v>
      </c>
      <c r="G23" s="244">
        <f t="shared" si="19"/>
        <v>204605.08333333334</v>
      </c>
      <c r="H23" s="244">
        <f t="shared" si="20"/>
        <v>204605.08333333334</v>
      </c>
      <c r="I23" s="244">
        <f t="shared" si="21"/>
        <v>204605.08333333334</v>
      </c>
      <c r="J23" s="244">
        <f t="shared" si="22"/>
        <v>204605.08333333334</v>
      </c>
      <c r="K23" s="244">
        <f t="shared" si="23"/>
        <v>204605.08333333334</v>
      </c>
      <c r="L23" s="244">
        <f t="shared" si="24"/>
        <v>204605.08333333334</v>
      </c>
      <c r="M23" s="244">
        <f t="shared" si="25"/>
        <v>204605.08333333334</v>
      </c>
      <c r="N23" s="244">
        <f t="shared" si="26"/>
        <v>204605.08333333334</v>
      </c>
      <c r="O23" s="244">
        <f t="shared" si="27"/>
        <v>204605.08333333334</v>
      </c>
      <c r="P23" s="255">
        <f t="shared" si="12"/>
        <v>2455261</v>
      </c>
    </row>
    <row r="24" spans="1:16" ht="12.75">
      <c r="A24" s="251">
        <v>37</v>
      </c>
      <c r="B24" s="268" t="s">
        <v>210</v>
      </c>
      <c r="C24" s="269">
        <f>'16'!C62</f>
        <v>0</v>
      </c>
      <c r="D24" s="244">
        <f t="shared" si="16"/>
        <v>0</v>
      </c>
      <c r="E24" s="244">
        <f t="shared" si="17"/>
        <v>0</v>
      </c>
      <c r="F24" s="244">
        <f t="shared" si="18"/>
        <v>0</v>
      </c>
      <c r="G24" s="244">
        <f t="shared" si="19"/>
        <v>0</v>
      </c>
      <c r="H24" s="244">
        <f t="shared" si="20"/>
        <v>0</v>
      </c>
      <c r="I24" s="244">
        <f t="shared" si="21"/>
        <v>0</v>
      </c>
      <c r="J24" s="244">
        <f t="shared" si="22"/>
        <v>0</v>
      </c>
      <c r="K24" s="244">
        <f t="shared" si="23"/>
        <v>0</v>
      </c>
      <c r="L24" s="244">
        <f t="shared" si="24"/>
        <v>0</v>
      </c>
      <c r="M24" s="244">
        <f t="shared" si="25"/>
        <v>0</v>
      </c>
      <c r="N24" s="244">
        <f t="shared" si="26"/>
        <v>0</v>
      </c>
      <c r="O24" s="244">
        <f t="shared" si="27"/>
        <v>0</v>
      </c>
      <c r="P24" s="255">
        <f t="shared" si="12"/>
        <v>0</v>
      </c>
    </row>
    <row r="25" spans="1:16" ht="12.75">
      <c r="A25" s="251"/>
      <c r="B25" s="268" t="s">
        <v>356</v>
      </c>
      <c r="C25" s="269"/>
      <c r="D25" s="244">
        <f t="shared" si="16"/>
        <v>0</v>
      </c>
      <c r="E25" s="244">
        <f t="shared" si="17"/>
        <v>0</v>
      </c>
      <c r="F25" s="244">
        <f t="shared" si="18"/>
        <v>0</v>
      </c>
      <c r="G25" s="244">
        <f t="shared" si="19"/>
        <v>0</v>
      </c>
      <c r="H25" s="244">
        <f t="shared" si="20"/>
        <v>0</v>
      </c>
      <c r="I25" s="244">
        <f t="shared" si="21"/>
        <v>0</v>
      </c>
      <c r="J25" s="244">
        <f t="shared" si="22"/>
        <v>0</v>
      </c>
      <c r="K25" s="244">
        <f t="shared" si="23"/>
        <v>0</v>
      </c>
      <c r="L25" s="244">
        <f t="shared" si="24"/>
        <v>0</v>
      </c>
      <c r="M25" s="244">
        <f t="shared" si="25"/>
        <v>0</v>
      </c>
      <c r="N25" s="244">
        <f t="shared" si="26"/>
        <v>0</v>
      </c>
      <c r="O25" s="244">
        <f t="shared" si="27"/>
        <v>0</v>
      </c>
      <c r="P25" s="255">
        <f t="shared" si="12"/>
        <v>0</v>
      </c>
    </row>
    <row r="26" spans="1:16" ht="12.75">
      <c r="A26" s="251">
        <v>38</v>
      </c>
      <c r="B26" s="268" t="s">
        <v>357</v>
      </c>
      <c r="C26" s="269">
        <f>'16'!C66</f>
        <v>80000</v>
      </c>
      <c r="D26" s="244">
        <f t="shared" si="16"/>
        <v>6666.666666666667</v>
      </c>
      <c r="E26" s="244">
        <f t="shared" si="17"/>
        <v>6666.666666666667</v>
      </c>
      <c r="F26" s="244">
        <f t="shared" si="18"/>
        <v>6666.666666666667</v>
      </c>
      <c r="G26" s="244">
        <f t="shared" si="19"/>
        <v>6666.666666666667</v>
      </c>
      <c r="H26" s="244">
        <f t="shared" si="20"/>
        <v>6666.666666666667</v>
      </c>
      <c r="I26" s="244">
        <f t="shared" si="21"/>
        <v>6666.666666666667</v>
      </c>
      <c r="J26" s="244">
        <f t="shared" si="22"/>
        <v>6666.666666666667</v>
      </c>
      <c r="K26" s="244">
        <f t="shared" si="23"/>
        <v>6666.666666666667</v>
      </c>
      <c r="L26" s="244">
        <f t="shared" si="24"/>
        <v>6666.666666666667</v>
      </c>
      <c r="M26" s="244">
        <f t="shared" si="25"/>
        <v>6666.666666666667</v>
      </c>
      <c r="N26" s="244">
        <f t="shared" si="26"/>
        <v>6666.666666666667</v>
      </c>
      <c r="O26" s="244">
        <f t="shared" si="27"/>
        <v>6666.666666666667</v>
      </c>
      <c r="P26" s="255">
        <f t="shared" si="12"/>
        <v>80000</v>
      </c>
    </row>
    <row r="27" spans="1:16" s="180" customFormat="1" ht="12.75">
      <c r="A27" s="270">
        <v>39</v>
      </c>
      <c r="B27" s="271" t="s">
        <v>358</v>
      </c>
      <c r="C27" s="272">
        <f aca="true" t="shared" si="28" ref="C27:O27">SUM(C20:C26)</f>
        <v>40908300</v>
      </c>
      <c r="D27" s="273">
        <f t="shared" si="28"/>
        <v>3409025</v>
      </c>
      <c r="E27" s="273">
        <f t="shared" si="28"/>
        <v>3409025</v>
      </c>
      <c r="F27" s="273">
        <f t="shared" si="28"/>
        <v>3409025</v>
      </c>
      <c r="G27" s="273">
        <f t="shared" si="28"/>
        <v>3409025</v>
      </c>
      <c r="H27" s="273">
        <f t="shared" si="28"/>
        <v>3409025</v>
      </c>
      <c r="I27" s="273">
        <f t="shared" si="28"/>
        <v>3409025</v>
      </c>
      <c r="J27" s="273">
        <f t="shared" si="28"/>
        <v>3409025</v>
      </c>
      <c r="K27" s="273">
        <f t="shared" si="28"/>
        <v>3409025</v>
      </c>
      <c r="L27" s="273">
        <f t="shared" si="28"/>
        <v>3409025</v>
      </c>
      <c r="M27" s="273">
        <f t="shared" si="28"/>
        <v>3409025</v>
      </c>
      <c r="N27" s="273">
        <f t="shared" si="28"/>
        <v>3409025</v>
      </c>
      <c r="O27" s="273">
        <f t="shared" si="28"/>
        <v>3409025</v>
      </c>
      <c r="P27" s="274">
        <f t="shared" si="12"/>
        <v>40908300</v>
      </c>
    </row>
    <row r="28" spans="1:16" ht="16.5" customHeight="1">
      <c r="A28" s="251">
        <v>55</v>
      </c>
      <c r="B28" s="252" t="s">
        <v>359</v>
      </c>
      <c r="C28" s="253">
        <f aca="true" t="shared" si="29" ref="C28:O28">SUM(C29:C30)</f>
        <v>87731835</v>
      </c>
      <c r="D28" s="254">
        <f t="shared" si="29"/>
        <v>7310986.25</v>
      </c>
      <c r="E28" s="254">
        <f t="shared" si="29"/>
        <v>7310986.25</v>
      </c>
      <c r="F28" s="254">
        <f t="shared" si="29"/>
        <v>7310986.25</v>
      </c>
      <c r="G28" s="254">
        <f t="shared" si="29"/>
        <v>7310986.25</v>
      </c>
      <c r="H28" s="254">
        <f t="shared" si="29"/>
        <v>7310986.25</v>
      </c>
      <c r="I28" s="254">
        <f t="shared" si="29"/>
        <v>7310986.25</v>
      </c>
      <c r="J28" s="254">
        <f t="shared" si="29"/>
        <v>7310986.25</v>
      </c>
      <c r="K28" s="254">
        <f t="shared" si="29"/>
        <v>7310986.25</v>
      </c>
      <c r="L28" s="254">
        <f t="shared" si="29"/>
        <v>7310986.25</v>
      </c>
      <c r="M28" s="254">
        <f t="shared" si="29"/>
        <v>7310986.25</v>
      </c>
      <c r="N28" s="254">
        <f t="shared" si="29"/>
        <v>7310986.25</v>
      </c>
      <c r="O28" s="254">
        <f t="shared" si="29"/>
        <v>7310986.25</v>
      </c>
      <c r="P28" s="255">
        <f t="shared" si="12"/>
        <v>87731835</v>
      </c>
    </row>
    <row r="29" spans="1:16" s="181" customFormat="1" ht="16.5" customHeight="1">
      <c r="A29" s="275"/>
      <c r="B29" s="268" t="s">
        <v>360</v>
      </c>
      <c r="C29" s="258">
        <f>'16'!C68</f>
        <v>87731835</v>
      </c>
      <c r="D29" s="244">
        <f>C29/12</f>
        <v>7310986.25</v>
      </c>
      <c r="E29" s="244">
        <f>C29/12</f>
        <v>7310986.25</v>
      </c>
      <c r="F29" s="244">
        <f>C29/12</f>
        <v>7310986.25</v>
      </c>
      <c r="G29" s="244">
        <f>C29/12</f>
        <v>7310986.25</v>
      </c>
      <c r="H29" s="244">
        <f>C29/12</f>
        <v>7310986.25</v>
      </c>
      <c r="I29" s="244">
        <f>C29/12</f>
        <v>7310986.25</v>
      </c>
      <c r="J29" s="244">
        <f>C29/12</f>
        <v>7310986.25</v>
      </c>
      <c r="K29" s="244">
        <f>C29/12</f>
        <v>7310986.25</v>
      </c>
      <c r="L29" s="244">
        <f>C29/12</f>
        <v>7310986.25</v>
      </c>
      <c r="M29" s="244">
        <f>C29/12</f>
        <v>7310986.25</v>
      </c>
      <c r="N29" s="244">
        <f>C29/12</f>
        <v>7310986.25</v>
      </c>
      <c r="O29" s="244">
        <f>C29/12</f>
        <v>7310986.25</v>
      </c>
      <c r="P29" s="255">
        <f t="shared" si="12"/>
        <v>87731835</v>
      </c>
    </row>
    <row r="30" spans="1:16" ht="12.75">
      <c r="A30" s="251">
        <v>56</v>
      </c>
      <c r="B30" s="262" t="s">
        <v>225</v>
      </c>
      <c r="C30" s="276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55">
        <f>SUM(D30:O30)</f>
        <v>0</v>
      </c>
    </row>
    <row r="31" spans="1:16" ht="18" customHeight="1">
      <c r="A31" s="251">
        <v>58</v>
      </c>
      <c r="B31" s="277" t="s">
        <v>361</v>
      </c>
      <c r="C31" s="278">
        <f aca="true" t="shared" si="30" ref="C31:O31">C27+C28</f>
        <v>128640135</v>
      </c>
      <c r="D31" s="279">
        <f t="shared" si="30"/>
        <v>10720011.25</v>
      </c>
      <c r="E31" s="279">
        <f t="shared" si="30"/>
        <v>10720011.25</v>
      </c>
      <c r="F31" s="279">
        <f t="shared" si="30"/>
        <v>10720011.25</v>
      </c>
      <c r="G31" s="279">
        <f t="shared" si="30"/>
        <v>10720011.25</v>
      </c>
      <c r="H31" s="279">
        <f t="shared" si="30"/>
        <v>10720011.25</v>
      </c>
      <c r="I31" s="279">
        <f t="shared" si="30"/>
        <v>10720011.25</v>
      </c>
      <c r="J31" s="279">
        <f t="shared" si="30"/>
        <v>10720011.25</v>
      </c>
      <c r="K31" s="279">
        <f t="shared" si="30"/>
        <v>10720011.25</v>
      </c>
      <c r="L31" s="279">
        <f t="shared" si="30"/>
        <v>10720011.25</v>
      </c>
      <c r="M31" s="279">
        <f t="shared" si="30"/>
        <v>10720011.25</v>
      </c>
      <c r="N31" s="279">
        <f t="shared" si="30"/>
        <v>10720011.25</v>
      </c>
      <c r="O31" s="279">
        <f t="shared" si="30"/>
        <v>10720011.25</v>
      </c>
      <c r="P31" s="255">
        <f>SUM(D31:O31)</f>
        <v>128640135</v>
      </c>
    </row>
    <row r="32" spans="2:15" ht="12.75">
      <c r="B32" s="212"/>
      <c r="C32" s="212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</row>
    <row r="33" spans="2:15" ht="12.75">
      <c r="B33" s="212"/>
      <c r="C33" s="212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H3" sqref="H3"/>
    </sheetView>
  </sheetViews>
  <sheetFormatPr defaultColWidth="9.125" defaultRowHeight="12.75"/>
  <cols>
    <col min="1" max="1" width="12.625" style="178" customWidth="1"/>
    <col min="2" max="2" width="35.50390625" style="178" customWidth="1"/>
    <col min="3" max="3" width="9.875" style="178" customWidth="1"/>
    <col min="4" max="4" width="9.625" style="178" customWidth="1"/>
    <col min="5" max="5" width="14.50390625" style="178" customWidth="1"/>
    <col min="6" max="6" width="12.50390625" style="178" customWidth="1"/>
    <col min="7" max="7" width="15.50390625" style="178" customWidth="1"/>
    <col min="8" max="8" width="10.50390625" style="178" customWidth="1"/>
    <col min="9" max="9" width="13.875" style="178" customWidth="1"/>
    <col min="10" max="10" width="15.125" style="178" customWidth="1"/>
    <col min="11" max="16384" width="9.125" style="178" customWidth="1"/>
  </cols>
  <sheetData>
    <row r="1" ht="12.75">
      <c r="B1" s="180"/>
    </row>
    <row r="2" spans="3:10" ht="15">
      <c r="C2" s="146" t="s">
        <v>143</v>
      </c>
      <c r="H2" s="467"/>
      <c r="I2" s="468"/>
      <c r="J2" s="468"/>
    </row>
    <row r="3" spans="3:10" ht="15">
      <c r="C3" s="146" t="s">
        <v>109</v>
      </c>
      <c r="H3" s="211" t="s">
        <v>1250</v>
      </c>
      <c r="I3" s="468"/>
      <c r="J3" s="468"/>
    </row>
    <row r="4" spans="8:10" ht="12.75">
      <c r="H4" s="105" t="s">
        <v>1180</v>
      </c>
      <c r="I4" s="468"/>
      <c r="J4" s="468"/>
    </row>
    <row r="5" spans="1:10" ht="15">
      <c r="A5" s="530" t="s">
        <v>890</v>
      </c>
      <c r="B5" s="530"/>
      <c r="C5" s="530"/>
      <c r="D5" s="530"/>
      <c r="E5" s="530"/>
      <c r="F5" s="530"/>
      <c r="G5" s="530"/>
      <c r="H5" s="530"/>
      <c r="I5" s="530"/>
      <c r="J5" s="530"/>
    </row>
    <row r="6" spans="1:10" ht="15">
      <c r="A6" s="530" t="s">
        <v>891</v>
      </c>
      <c r="B6" s="530"/>
      <c r="C6" s="530"/>
      <c r="D6" s="530"/>
      <c r="E6" s="530"/>
      <c r="F6" s="530"/>
      <c r="G6" s="530"/>
      <c r="H6" s="530"/>
      <c r="I6" s="530"/>
      <c r="J6" s="530"/>
    </row>
    <row r="7" spans="1:10" ht="15">
      <c r="A7" s="417"/>
      <c r="B7" s="417"/>
      <c r="C7" s="417"/>
      <c r="D7" s="417"/>
      <c r="E7" s="417"/>
      <c r="F7" s="417"/>
      <c r="G7" s="417"/>
      <c r="H7" s="417"/>
      <c r="I7" s="417"/>
      <c r="J7" s="417"/>
    </row>
    <row r="8" spans="1:10" ht="15">
      <c r="A8" s="417"/>
      <c r="B8" s="417"/>
      <c r="C8" s="417"/>
      <c r="D8" s="417"/>
      <c r="E8" s="417"/>
      <c r="F8" s="417"/>
      <c r="G8" s="417"/>
      <c r="H8" s="417"/>
      <c r="I8" s="417"/>
      <c r="J8" s="417"/>
    </row>
    <row r="9" spans="1:10" s="103" customFormat="1" ht="12.75">
      <c r="A9" s="178" t="s">
        <v>173</v>
      </c>
      <c r="B9" s="178" t="s">
        <v>309</v>
      </c>
      <c r="C9" s="178" t="s">
        <v>175</v>
      </c>
      <c r="D9" s="178" t="s">
        <v>176</v>
      </c>
      <c r="E9" s="178"/>
      <c r="F9" s="418" t="s">
        <v>178</v>
      </c>
      <c r="G9" s="105" t="s">
        <v>892</v>
      </c>
      <c r="H9" s="216" t="s">
        <v>893</v>
      </c>
      <c r="I9" s="216" t="s">
        <v>894</v>
      </c>
      <c r="J9" s="216" t="s">
        <v>895</v>
      </c>
    </row>
    <row r="10" spans="1:10" ht="12.75">
      <c r="A10" s="419" t="s">
        <v>311</v>
      </c>
      <c r="B10" s="420"/>
      <c r="C10" s="421" t="s">
        <v>896</v>
      </c>
      <c r="D10" s="420" t="s">
        <v>897</v>
      </c>
      <c r="E10" s="422"/>
      <c r="F10" s="531"/>
      <c r="G10" s="532"/>
      <c r="H10" s="532"/>
      <c r="I10" s="532"/>
      <c r="J10" s="533"/>
    </row>
    <row r="11" spans="1:10" ht="39">
      <c r="A11" s="423"/>
      <c r="B11" s="424" t="s">
        <v>898</v>
      </c>
      <c r="C11" s="425" t="s">
        <v>899</v>
      </c>
      <c r="D11" s="424" t="s">
        <v>900</v>
      </c>
      <c r="E11" s="469" t="s">
        <v>1181</v>
      </c>
      <c r="F11" s="500" t="s">
        <v>1190</v>
      </c>
      <c r="G11" s="425" t="s">
        <v>901</v>
      </c>
      <c r="H11" s="425" t="s">
        <v>902</v>
      </c>
      <c r="I11" s="470" t="s">
        <v>903</v>
      </c>
      <c r="J11" s="426" t="s">
        <v>41</v>
      </c>
    </row>
    <row r="12" spans="1:10" ht="12.75">
      <c r="A12" s="427"/>
      <c r="B12" s="428"/>
      <c r="C12" s="429" t="s">
        <v>900</v>
      </c>
      <c r="D12" s="428"/>
      <c r="E12" s="471"/>
      <c r="F12" s="428"/>
      <c r="G12" s="430"/>
      <c r="H12" s="430"/>
      <c r="I12" s="431"/>
      <c r="J12" s="432"/>
    </row>
    <row r="13" spans="1:10" ht="13.5" thickBot="1">
      <c r="A13" s="433">
        <v>1</v>
      </c>
      <c r="B13" s="434" t="s">
        <v>320</v>
      </c>
      <c r="C13" s="435" t="s">
        <v>321</v>
      </c>
      <c r="D13" s="435" t="s">
        <v>322</v>
      </c>
      <c r="E13" s="435"/>
      <c r="F13" s="435" t="s">
        <v>904</v>
      </c>
      <c r="G13" s="435" t="s">
        <v>905</v>
      </c>
      <c r="H13" s="435" t="s">
        <v>906</v>
      </c>
      <c r="I13" s="472" t="s">
        <v>907</v>
      </c>
      <c r="J13" s="436"/>
    </row>
    <row r="14" spans="1:10" ht="13.5" thickBot="1">
      <c r="A14" s="437">
        <v>2</v>
      </c>
      <c r="B14" s="438" t="s">
        <v>908</v>
      </c>
      <c r="C14" s="473"/>
      <c r="D14" s="473"/>
      <c r="E14" s="473"/>
      <c r="F14" s="439"/>
      <c r="G14" s="439"/>
      <c r="H14" s="439"/>
      <c r="I14" s="440"/>
      <c r="J14" s="441"/>
    </row>
    <row r="15" spans="1:10" ht="12.75">
      <c r="A15" s="433">
        <v>3</v>
      </c>
      <c r="B15" s="442"/>
      <c r="C15" s="474"/>
      <c r="D15" s="474"/>
      <c r="E15" s="474"/>
      <c r="F15" s="443"/>
      <c r="G15" s="443"/>
      <c r="H15" s="443"/>
      <c r="I15" s="444"/>
      <c r="J15" s="442"/>
    </row>
    <row r="16" spans="1:10" ht="12.75">
      <c r="A16" s="437">
        <v>4</v>
      </c>
      <c r="B16" s="445"/>
      <c r="C16" s="475"/>
      <c r="D16" s="475"/>
      <c r="E16" s="475"/>
      <c r="F16" s="446"/>
      <c r="G16" s="446"/>
      <c r="H16" s="446"/>
      <c r="I16" s="447"/>
      <c r="J16" s="445"/>
    </row>
    <row r="17" spans="1:10" ht="12.75">
      <c r="A17" s="433">
        <v>5</v>
      </c>
      <c r="B17" s="445"/>
      <c r="C17" s="475"/>
      <c r="D17" s="475"/>
      <c r="E17" s="475"/>
      <c r="F17" s="446"/>
      <c r="G17" s="446"/>
      <c r="H17" s="446"/>
      <c r="I17" s="447"/>
      <c r="J17" s="445"/>
    </row>
    <row r="18" spans="1:10" ht="13.5" thickBot="1">
      <c r="A18" s="437">
        <v>6</v>
      </c>
      <c r="B18" s="436"/>
      <c r="C18" s="476"/>
      <c r="D18" s="476"/>
      <c r="E18" s="476"/>
      <c r="F18" s="448"/>
      <c r="G18" s="448"/>
      <c r="H18" s="448"/>
      <c r="I18" s="449"/>
      <c r="J18" s="436"/>
    </row>
    <row r="19" spans="1:10" ht="12.75">
      <c r="A19" s="433">
        <v>7</v>
      </c>
      <c r="B19" s="477" t="s">
        <v>909</v>
      </c>
      <c r="C19" s="478"/>
      <c r="D19" s="478"/>
      <c r="E19" s="478"/>
      <c r="F19" s="479"/>
      <c r="G19" s="479"/>
      <c r="H19" s="479"/>
      <c r="I19" s="480"/>
      <c r="J19" s="481"/>
    </row>
    <row r="20" spans="1:10" ht="15">
      <c r="A20" s="482">
        <v>8</v>
      </c>
      <c r="B20" s="483" t="s">
        <v>1182</v>
      </c>
      <c r="C20" s="475">
        <v>2020</v>
      </c>
      <c r="D20" s="475">
        <v>2020</v>
      </c>
      <c r="E20" s="486">
        <v>4240861</v>
      </c>
      <c r="F20" s="487">
        <v>7275951</v>
      </c>
      <c r="G20" s="488"/>
      <c r="H20" s="488"/>
      <c r="I20" s="488"/>
      <c r="J20" s="489">
        <f aca="true" t="shared" si="0" ref="J20:J27">SUM(F20:I20)</f>
        <v>7275951</v>
      </c>
    </row>
    <row r="21" spans="1:10" ht="15">
      <c r="A21" s="482">
        <v>9</v>
      </c>
      <c r="B21" s="16" t="s">
        <v>1183</v>
      </c>
      <c r="C21" s="475">
        <v>2020</v>
      </c>
      <c r="D21" s="475">
        <v>2021</v>
      </c>
      <c r="E21" s="486">
        <v>20036158</v>
      </c>
      <c r="F21" s="490">
        <v>4061333</v>
      </c>
      <c r="G21" s="490">
        <v>15974825</v>
      </c>
      <c r="H21" s="490"/>
      <c r="I21" s="490"/>
      <c r="J21" s="491">
        <f t="shared" si="0"/>
        <v>20036158</v>
      </c>
    </row>
    <row r="22" spans="1:10" ht="15">
      <c r="A22" s="482">
        <v>10</v>
      </c>
      <c r="B22" s="16" t="s">
        <v>1184</v>
      </c>
      <c r="C22" s="475">
        <v>2020</v>
      </c>
      <c r="D22" s="475">
        <v>2020</v>
      </c>
      <c r="E22" s="486">
        <v>4874999</v>
      </c>
      <c r="F22" s="490">
        <v>4875000</v>
      </c>
      <c r="G22" s="490"/>
      <c r="H22" s="490"/>
      <c r="I22" s="490"/>
      <c r="J22" s="491">
        <f t="shared" si="0"/>
        <v>4875000</v>
      </c>
    </row>
    <row r="23" spans="1:10" ht="15">
      <c r="A23" s="482">
        <v>11</v>
      </c>
      <c r="B23" s="483" t="s">
        <v>1185</v>
      </c>
      <c r="C23" s="475">
        <v>2020</v>
      </c>
      <c r="D23" s="475">
        <v>2021</v>
      </c>
      <c r="E23" s="486">
        <v>4843436</v>
      </c>
      <c r="F23" s="490">
        <v>0</v>
      </c>
      <c r="G23" s="490">
        <v>4843436</v>
      </c>
      <c r="H23" s="490"/>
      <c r="I23" s="490"/>
      <c r="J23" s="491">
        <f t="shared" si="0"/>
        <v>4843436</v>
      </c>
    </row>
    <row r="24" spans="1:10" ht="15">
      <c r="A24" s="482">
        <v>12</v>
      </c>
      <c r="B24" s="483" t="s">
        <v>1186</v>
      </c>
      <c r="C24" s="475">
        <v>2020</v>
      </c>
      <c r="D24" s="475">
        <v>2020</v>
      </c>
      <c r="E24" s="486">
        <v>4332998</v>
      </c>
      <c r="F24" s="490">
        <v>4333000</v>
      </c>
      <c r="G24" s="490"/>
      <c r="H24" s="490"/>
      <c r="I24" s="490"/>
      <c r="J24" s="491">
        <f t="shared" si="0"/>
        <v>4333000</v>
      </c>
    </row>
    <row r="25" spans="1:10" ht="15">
      <c r="A25" s="482">
        <v>13</v>
      </c>
      <c r="B25" s="16" t="s">
        <v>1187</v>
      </c>
      <c r="C25" s="475">
        <v>2019</v>
      </c>
      <c r="D25" s="475">
        <v>2020</v>
      </c>
      <c r="E25" s="486">
        <v>2107480</v>
      </c>
      <c r="F25" s="490">
        <v>2105800</v>
      </c>
      <c r="G25" s="490"/>
      <c r="H25" s="490"/>
      <c r="I25" s="490"/>
      <c r="J25" s="491">
        <f t="shared" si="0"/>
        <v>2105800</v>
      </c>
    </row>
    <row r="26" spans="1:10" ht="15">
      <c r="A26" s="482">
        <v>14</v>
      </c>
      <c r="B26" s="16" t="s">
        <v>1188</v>
      </c>
      <c r="C26" s="475">
        <v>2020</v>
      </c>
      <c r="D26" s="475">
        <v>2020</v>
      </c>
      <c r="E26" s="486">
        <v>1165743</v>
      </c>
      <c r="F26" s="490">
        <v>1368462</v>
      </c>
      <c r="G26" s="492"/>
      <c r="H26" s="492"/>
      <c r="I26" s="492"/>
      <c r="J26" s="491">
        <f t="shared" si="0"/>
        <v>1368462</v>
      </c>
    </row>
    <row r="27" spans="1:10" ht="12.75">
      <c r="A27" s="482">
        <v>15</v>
      </c>
      <c r="B27" s="178" t="s">
        <v>1189</v>
      </c>
      <c r="C27" s="475">
        <v>2021</v>
      </c>
      <c r="D27" s="474">
        <v>2021</v>
      </c>
      <c r="E27" s="493"/>
      <c r="F27" s="490"/>
      <c r="G27" s="487">
        <v>3674999</v>
      </c>
      <c r="H27" s="492"/>
      <c r="I27" s="494"/>
      <c r="J27" s="495">
        <f t="shared" si="0"/>
        <v>3674999</v>
      </c>
    </row>
    <row r="28" spans="1:10" ht="15">
      <c r="A28" s="482">
        <v>16</v>
      </c>
      <c r="B28" s="484"/>
      <c r="C28" s="476"/>
      <c r="D28" s="475"/>
      <c r="E28" s="486"/>
      <c r="F28" s="496"/>
      <c r="G28" s="497"/>
      <c r="H28" s="492"/>
      <c r="I28" s="494"/>
      <c r="J28" s="495"/>
    </row>
    <row r="29" spans="1:10" ht="15">
      <c r="A29" s="482">
        <v>17</v>
      </c>
      <c r="B29" s="484"/>
      <c r="C29" s="476"/>
      <c r="D29" s="475"/>
      <c r="E29" s="486"/>
      <c r="F29" s="496"/>
      <c r="G29" s="497"/>
      <c r="H29" s="498"/>
      <c r="I29" s="499"/>
      <c r="J29" s="495"/>
    </row>
    <row r="30" spans="1:10" ht="13.5" thickBot="1">
      <c r="A30" s="482">
        <v>18</v>
      </c>
      <c r="B30" s="448"/>
      <c r="C30" s="476"/>
      <c r="D30" s="476"/>
      <c r="E30" s="476"/>
      <c r="F30" s="451"/>
      <c r="G30" s="451"/>
      <c r="H30" s="451"/>
      <c r="I30" s="452"/>
      <c r="J30" s="450">
        <f>SUM(F30:I30)</f>
        <v>0</v>
      </c>
    </row>
    <row r="31" spans="1:11" ht="13.5" thickBot="1">
      <c r="A31" s="453"/>
      <c r="B31" s="454" t="s">
        <v>910</v>
      </c>
      <c r="C31" s="455"/>
      <c r="D31" s="455"/>
      <c r="E31" s="485">
        <f>SUM(E20:E30)</f>
        <v>41601675</v>
      </c>
      <c r="F31" s="456">
        <f>SUM(F21:F27)</f>
        <v>16743595</v>
      </c>
      <c r="G31" s="456">
        <f>SUM(G21:G27)</f>
        <v>24493260</v>
      </c>
      <c r="H31" s="456">
        <f>SUM(H21:H27)</f>
        <v>0</v>
      </c>
      <c r="I31" s="457">
        <f>SUM(I21:I27)</f>
        <v>0</v>
      </c>
      <c r="J31" s="458">
        <f>SUM(F31:I31)</f>
        <v>41236855</v>
      </c>
      <c r="K31" s="459"/>
    </row>
    <row r="33" spans="2:8" ht="12.75">
      <c r="B33" s="459"/>
      <c r="G33" s="459"/>
      <c r="H33" s="459"/>
    </row>
    <row r="34" spans="2:8" ht="12.75">
      <c r="B34" s="459"/>
      <c r="G34" s="459"/>
      <c r="H34" s="459"/>
    </row>
    <row r="35" spans="2:8" ht="12.75">
      <c r="B35" s="459"/>
      <c r="G35" s="459"/>
      <c r="H35" s="459"/>
    </row>
    <row r="38" ht="12.75">
      <c r="B38" s="459"/>
    </row>
    <row r="39" ht="12.75">
      <c r="B39" s="459"/>
    </row>
    <row r="40" ht="12.75">
      <c r="B40" s="459"/>
    </row>
  </sheetData>
  <sheetProtection/>
  <mergeCells count="3">
    <mergeCell ref="A5:J5"/>
    <mergeCell ref="A6:J6"/>
    <mergeCell ref="F10:J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pane ySplit="6" topLeftCell="A23" activePane="bottomLeft" state="frozen"/>
      <selection pane="topLeft" activeCell="A1" sqref="A1:E1"/>
      <selection pane="bottomLeft" activeCell="C2" sqref="C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13.625" style="0" customWidth="1"/>
  </cols>
  <sheetData>
    <row r="1" spans="1:23" ht="12.75">
      <c r="A1" s="18"/>
      <c r="B1" s="97" t="s">
        <v>109</v>
      </c>
      <c r="C1" s="18"/>
      <c r="D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>
      <c r="A2" s="18"/>
      <c r="B2" s="68" t="s">
        <v>143</v>
      </c>
      <c r="C2" s="211" t="s">
        <v>1251</v>
      </c>
      <c r="D2" s="3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>
      <c r="A3" s="18"/>
      <c r="B3" s="68"/>
      <c r="C3" s="33" t="s">
        <v>145</v>
      </c>
      <c r="D3" s="33"/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5" ht="12.75">
      <c r="A4" s="534" t="s">
        <v>721</v>
      </c>
      <c r="B4" s="512"/>
      <c r="C4" s="512"/>
      <c r="D4" s="512"/>
      <c r="E4" s="512"/>
    </row>
    <row r="5" spans="1:5" ht="45">
      <c r="A5" s="501" t="s">
        <v>367</v>
      </c>
      <c r="B5" s="501" t="s">
        <v>368</v>
      </c>
      <c r="C5" s="501" t="s">
        <v>722</v>
      </c>
      <c r="D5" s="501" t="s">
        <v>723</v>
      </c>
      <c r="E5" s="501" t="s">
        <v>724</v>
      </c>
    </row>
    <row r="6" spans="1:5" ht="15">
      <c r="A6" s="501">
        <v>2</v>
      </c>
      <c r="B6" s="501">
        <v>3</v>
      </c>
      <c r="C6" s="501">
        <v>4</v>
      </c>
      <c r="D6" s="501">
        <v>5</v>
      </c>
      <c r="E6" s="501">
        <v>6</v>
      </c>
    </row>
    <row r="7" spans="1:5" ht="26.25">
      <c r="A7" s="502" t="s">
        <v>370</v>
      </c>
      <c r="B7" s="503" t="s">
        <v>725</v>
      </c>
      <c r="C7" s="504">
        <v>7804352</v>
      </c>
      <c r="D7" s="504">
        <v>0</v>
      </c>
      <c r="E7" s="504">
        <v>7804352</v>
      </c>
    </row>
    <row r="8" spans="1:5" ht="26.25">
      <c r="A8" s="502" t="s">
        <v>431</v>
      </c>
      <c r="B8" s="503" t="s">
        <v>726</v>
      </c>
      <c r="C8" s="504">
        <v>87112</v>
      </c>
      <c r="D8" s="504">
        <v>0</v>
      </c>
      <c r="E8" s="504">
        <v>87112</v>
      </c>
    </row>
    <row r="9" spans="1:5" ht="26.25">
      <c r="A9" s="502" t="s">
        <v>384</v>
      </c>
      <c r="B9" s="503" t="s">
        <v>727</v>
      </c>
      <c r="C9" s="504">
        <v>7891464</v>
      </c>
      <c r="D9" s="504">
        <v>0</v>
      </c>
      <c r="E9" s="504">
        <v>7891464</v>
      </c>
    </row>
    <row r="10" spans="1:5" ht="12.75">
      <c r="A10" s="502" t="s">
        <v>433</v>
      </c>
      <c r="B10" s="503" t="s">
        <v>728</v>
      </c>
      <c r="C10" s="504">
        <v>6415360</v>
      </c>
      <c r="D10" s="504">
        <v>0</v>
      </c>
      <c r="E10" s="504">
        <v>6415360</v>
      </c>
    </row>
    <row r="11" spans="1:5" ht="39">
      <c r="A11" s="502" t="s">
        <v>386</v>
      </c>
      <c r="B11" s="503" t="s">
        <v>729</v>
      </c>
      <c r="C11" s="504">
        <v>271500</v>
      </c>
      <c r="D11" s="504">
        <v>0</v>
      </c>
      <c r="E11" s="504">
        <v>271500</v>
      </c>
    </row>
    <row r="12" spans="1:5" ht="12.75">
      <c r="A12" s="502" t="s">
        <v>434</v>
      </c>
      <c r="B12" s="503" t="s">
        <v>730</v>
      </c>
      <c r="C12" s="504">
        <v>233627</v>
      </c>
      <c r="D12" s="504">
        <v>0</v>
      </c>
      <c r="E12" s="504">
        <v>233627</v>
      </c>
    </row>
    <row r="13" spans="1:5" ht="12.75">
      <c r="A13" s="502" t="s">
        <v>590</v>
      </c>
      <c r="B13" s="503" t="s">
        <v>731</v>
      </c>
      <c r="C13" s="504">
        <v>6920487</v>
      </c>
      <c r="D13" s="504">
        <v>0</v>
      </c>
      <c r="E13" s="504">
        <v>6920487</v>
      </c>
    </row>
    <row r="14" spans="1:5" ht="12.75">
      <c r="A14" s="505" t="s">
        <v>592</v>
      </c>
      <c r="B14" s="506" t="s">
        <v>732</v>
      </c>
      <c r="C14" s="507">
        <v>14811951</v>
      </c>
      <c r="D14" s="507">
        <v>0</v>
      </c>
      <c r="E14" s="507">
        <v>14811951</v>
      </c>
    </row>
    <row r="15" spans="1:5" ht="26.25">
      <c r="A15" s="505" t="s">
        <v>457</v>
      </c>
      <c r="B15" s="506" t="s">
        <v>733</v>
      </c>
      <c r="C15" s="507">
        <v>2214226</v>
      </c>
      <c r="D15" s="507">
        <v>0</v>
      </c>
      <c r="E15" s="507">
        <v>2214226</v>
      </c>
    </row>
    <row r="16" spans="1:5" ht="12.75">
      <c r="A16" s="502" t="s">
        <v>459</v>
      </c>
      <c r="B16" s="503" t="s">
        <v>734</v>
      </c>
      <c r="C16" s="504">
        <v>2100302</v>
      </c>
      <c r="D16" s="504">
        <v>0</v>
      </c>
      <c r="E16" s="504">
        <v>2100302</v>
      </c>
    </row>
    <row r="17" spans="1:5" ht="26.25">
      <c r="A17" s="502" t="s">
        <v>462</v>
      </c>
      <c r="B17" s="503" t="s">
        <v>735</v>
      </c>
      <c r="C17" s="504">
        <v>113924</v>
      </c>
      <c r="D17" s="504">
        <v>0</v>
      </c>
      <c r="E17" s="504">
        <v>113924</v>
      </c>
    </row>
    <row r="18" spans="1:5" ht="12.75">
      <c r="A18" s="502" t="s">
        <v>464</v>
      </c>
      <c r="B18" s="503" t="s">
        <v>736</v>
      </c>
      <c r="C18" s="504">
        <v>56925</v>
      </c>
      <c r="D18" s="504">
        <v>0</v>
      </c>
      <c r="E18" s="504">
        <v>56925</v>
      </c>
    </row>
    <row r="19" spans="1:5" ht="12.75">
      <c r="A19" s="502" t="s">
        <v>466</v>
      </c>
      <c r="B19" s="503" t="s">
        <v>737</v>
      </c>
      <c r="C19" s="504">
        <v>1559941</v>
      </c>
      <c r="D19" s="504">
        <v>0</v>
      </c>
      <c r="E19" s="504">
        <v>1559941</v>
      </c>
    </row>
    <row r="20" spans="1:5" ht="12.75">
      <c r="A20" s="502" t="s">
        <v>738</v>
      </c>
      <c r="B20" s="503" t="s">
        <v>739</v>
      </c>
      <c r="C20" s="504">
        <v>1616866</v>
      </c>
      <c r="D20" s="504">
        <v>0</v>
      </c>
      <c r="E20" s="504">
        <v>1616866</v>
      </c>
    </row>
    <row r="21" spans="1:5" ht="12.75">
      <c r="A21" s="502" t="s">
        <v>599</v>
      </c>
      <c r="B21" s="503" t="s">
        <v>740</v>
      </c>
      <c r="C21" s="504">
        <v>224364</v>
      </c>
      <c r="D21" s="504">
        <v>0</v>
      </c>
      <c r="E21" s="504">
        <v>224364</v>
      </c>
    </row>
    <row r="22" spans="1:5" ht="12.75">
      <c r="A22" s="502" t="s">
        <v>396</v>
      </c>
      <c r="B22" s="503" t="s">
        <v>741</v>
      </c>
      <c r="C22" s="504">
        <v>362825</v>
      </c>
      <c r="D22" s="504">
        <v>0</v>
      </c>
      <c r="E22" s="504">
        <v>362825</v>
      </c>
    </row>
    <row r="23" spans="1:5" ht="12.75">
      <c r="A23" s="502" t="s">
        <v>398</v>
      </c>
      <c r="B23" s="503" t="s">
        <v>742</v>
      </c>
      <c r="C23" s="504">
        <v>587189</v>
      </c>
      <c r="D23" s="504">
        <v>0</v>
      </c>
      <c r="E23" s="504">
        <v>587189</v>
      </c>
    </row>
    <row r="24" spans="1:5" ht="12.75">
      <c r="A24" s="502" t="s">
        <v>743</v>
      </c>
      <c r="B24" s="503" t="s">
        <v>744</v>
      </c>
      <c r="C24" s="504">
        <v>2552955</v>
      </c>
      <c r="D24" s="504">
        <v>0</v>
      </c>
      <c r="E24" s="504">
        <v>2552955</v>
      </c>
    </row>
    <row r="25" spans="1:5" ht="12.75">
      <c r="A25" s="502" t="s">
        <v>745</v>
      </c>
      <c r="B25" s="503" t="s">
        <v>746</v>
      </c>
      <c r="C25" s="504">
        <v>986820</v>
      </c>
      <c r="D25" s="504">
        <v>0</v>
      </c>
      <c r="E25" s="504">
        <v>986820</v>
      </c>
    </row>
    <row r="26" spans="1:5" ht="12.75">
      <c r="A26" s="502" t="s">
        <v>747</v>
      </c>
      <c r="B26" s="503" t="s">
        <v>748</v>
      </c>
      <c r="C26" s="504">
        <v>956303</v>
      </c>
      <c r="D26" s="504">
        <v>0</v>
      </c>
      <c r="E26" s="504">
        <v>956303</v>
      </c>
    </row>
    <row r="27" spans="1:5" ht="12.75">
      <c r="A27" s="502" t="s">
        <v>749</v>
      </c>
      <c r="B27" s="503" t="s">
        <v>750</v>
      </c>
      <c r="C27" s="504">
        <v>1318810</v>
      </c>
      <c r="D27" s="504">
        <v>0</v>
      </c>
      <c r="E27" s="504">
        <v>1318810</v>
      </c>
    </row>
    <row r="28" spans="1:5" ht="12.75">
      <c r="A28" s="502" t="s">
        <v>751</v>
      </c>
      <c r="B28" s="503" t="s">
        <v>752</v>
      </c>
      <c r="C28" s="504">
        <v>939384</v>
      </c>
      <c r="D28" s="504">
        <v>0</v>
      </c>
      <c r="E28" s="504">
        <v>939384</v>
      </c>
    </row>
    <row r="29" spans="1:5" ht="26.25">
      <c r="A29" s="502" t="s">
        <v>753</v>
      </c>
      <c r="B29" s="503" t="s">
        <v>754</v>
      </c>
      <c r="C29" s="504">
        <v>36380</v>
      </c>
      <c r="D29" s="504">
        <v>0</v>
      </c>
      <c r="E29" s="504">
        <v>36380</v>
      </c>
    </row>
    <row r="30" spans="1:5" ht="12.75">
      <c r="A30" s="502" t="s">
        <v>469</v>
      </c>
      <c r="B30" s="503" t="s">
        <v>755</v>
      </c>
      <c r="C30" s="504">
        <v>5571101</v>
      </c>
      <c r="D30" s="504">
        <v>0</v>
      </c>
      <c r="E30" s="504">
        <v>5571101</v>
      </c>
    </row>
    <row r="31" spans="1:5" ht="12.75">
      <c r="A31" s="502" t="s">
        <v>602</v>
      </c>
      <c r="B31" s="503" t="s">
        <v>756</v>
      </c>
      <c r="C31" s="504">
        <v>252715</v>
      </c>
      <c r="D31" s="504">
        <v>0</v>
      </c>
      <c r="E31" s="504">
        <v>252715</v>
      </c>
    </row>
    <row r="32" spans="1:5" ht="26.25">
      <c r="A32" s="502" t="s">
        <v>757</v>
      </c>
      <c r="B32" s="503" t="s">
        <v>758</v>
      </c>
      <c r="C32" s="504">
        <v>11422369</v>
      </c>
      <c r="D32" s="504">
        <v>0</v>
      </c>
      <c r="E32" s="504">
        <v>11422369</v>
      </c>
    </row>
    <row r="33" spans="1:5" ht="26.25">
      <c r="A33" s="502" t="s">
        <v>759</v>
      </c>
      <c r="B33" s="503" t="s">
        <v>760</v>
      </c>
      <c r="C33" s="504">
        <v>2978217</v>
      </c>
      <c r="D33" s="504">
        <v>0</v>
      </c>
      <c r="E33" s="504">
        <v>2978217</v>
      </c>
    </row>
    <row r="34" spans="1:5" ht="12.75">
      <c r="A34" s="502" t="s">
        <v>473</v>
      </c>
      <c r="B34" s="503" t="s">
        <v>761</v>
      </c>
      <c r="C34" s="504">
        <v>6802947</v>
      </c>
      <c r="D34" s="504">
        <v>0</v>
      </c>
      <c r="E34" s="504">
        <v>6802947</v>
      </c>
    </row>
    <row r="35" spans="1:5" ht="12.75">
      <c r="A35" s="502" t="s">
        <v>762</v>
      </c>
      <c r="B35" s="503" t="s">
        <v>763</v>
      </c>
      <c r="C35" s="504">
        <v>260907</v>
      </c>
      <c r="D35" s="504">
        <v>0</v>
      </c>
      <c r="E35" s="504">
        <v>260907</v>
      </c>
    </row>
    <row r="36" spans="1:5" ht="26.25">
      <c r="A36" s="502" t="s">
        <v>764</v>
      </c>
      <c r="B36" s="503" t="s">
        <v>765</v>
      </c>
      <c r="C36" s="504">
        <v>10042071</v>
      </c>
      <c r="D36" s="504">
        <v>0</v>
      </c>
      <c r="E36" s="504">
        <v>10042071</v>
      </c>
    </row>
    <row r="37" spans="1:5" ht="12.75">
      <c r="A37" s="505" t="s">
        <v>766</v>
      </c>
      <c r="B37" s="506" t="s">
        <v>767</v>
      </c>
      <c r="C37" s="507">
        <v>23668495</v>
      </c>
      <c r="D37" s="507">
        <v>0</v>
      </c>
      <c r="E37" s="507">
        <v>23668495</v>
      </c>
    </row>
    <row r="38" spans="1:5" ht="26.25">
      <c r="A38" s="502" t="s">
        <v>768</v>
      </c>
      <c r="B38" s="503" t="s">
        <v>769</v>
      </c>
      <c r="C38" s="504">
        <v>624000</v>
      </c>
      <c r="D38" s="504">
        <v>0</v>
      </c>
      <c r="E38" s="504">
        <v>624000</v>
      </c>
    </row>
    <row r="39" spans="1:5" ht="26.25">
      <c r="A39" s="502" t="s">
        <v>770</v>
      </c>
      <c r="B39" s="503" t="s">
        <v>771</v>
      </c>
      <c r="C39" s="504">
        <v>360000</v>
      </c>
      <c r="D39" s="504">
        <v>0</v>
      </c>
      <c r="E39" s="504">
        <v>360000</v>
      </c>
    </row>
    <row r="40" spans="1:5" ht="26.25">
      <c r="A40" s="502" t="s">
        <v>772</v>
      </c>
      <c r="B40" s="503" t="s">
        <v>773</v>
      </c>
      <c r="C40" s="504">
        <v>264000</v>
      </c>
      <c r="D40" s="504">
        <v>0</v>
      </c>
      <c r="E40" s="504">
        <v>264000</v>
      </c>
    </row>
    <row r="41" spans="1:5" ht="26.25">
      <c r="A41" s="505" t="s">
        <v>774</v>
      </c>
      <c r="B41" s="506" t="s">
        <v>775</v>
      </c>
      <c r="C41" s="507">
        <v>624000</v>
      </c>
      <c r="D41" s="507">
        <v>0</v>
      </c>
      <c r="E41" s="507">
        <v>624000</v>
      </c>
    </row>
    <row r="42" spans="1:5" ht="26.25">
      <c r="A42" s="502" t="s">
        <v>776</v>
      </c>
      <c r="B42" s="503" t="s">
        <v>777</v>
      </c>
      <c r="C42" s="504">
        <v>166575</v>
      </c>
      <c r="D42" s="504">
        <v>0</v>
      </c>
      <c r="E42" s="504">
        <v>166575</v>
      </c>
    </row>
    <row r="43" spans="1:5" ht="26.25">
      <c r="A43" s="502" t="s">
        <v>778</v>
      </c>
      <c r="B43" s="503" t="s">
        <v>779</v>
      </c>
      <c r="C43" s="504">
        <v>166575</v>
      </c>
      <c r="D43" s="504">
        <v>0</v>
      </c>
      <c r="E43" s="504">
        <v>166575</v>
      </c>
    </row>
    <row r="44" spans="1:5" ht="26.25">
      <c r="A44" s="502" t="s">
        <v>780</v>
      </c>
      <c r="B44" s="503" t="s">
        <v>781</v>
      </c>
      <c r="C44" s="504">
        <v>7990615</v>
      </c>
      <c r="D44" s="504">
        <v>0</v>
      </c>
      <c r="E44" s="504">
        <v>7990615</v>
      </c>
    </row>
    <row r="45" spans="1:5" ht="12.75">
      <c r="A45" s="502" t="s">
        <v>782</v>
      </c>
      <c r="B45" s="503" t="s">
        <v>783</v>
      </c>
      <c r="C45" s="504">
        <v>200000</v>
      </c>
      <c r="D45" s="504">
        <v>0</v>
      </c>
      <c r="E45" s="504">
        <v>200000</v>
      </c>
    </row>
    <row r="46" spans="1:5" ht="26.25">
      <c r="A46" s="502" t="s">
        <v>784</v>
      </c>
      <c r="B46" s="503" t="s">
        <v>785</v>
      </c>
      <c r="C46" s="504">
        <v>1074108</v>
      </c>
      <c r="D46" s="504">
        <v>0</v>
      </c>
      <c r="E46" s="504">
        <v>1074108</v>
      </c>
    </row>
    <row r="47" spans="1:5" ht="26.25">
      <c r="A47" s="502" t="s">
        <v>517</v>
      </c>
      <c r="B47" s="503" t="s">
        <v>786</v>
      </c>
      <c r="C47" s="504">
        <v>6716507</v>
      </c>
      <c r="D47" s="504">
        <v>0</v>
      </c>
      <c r="E47" s="504">
        <v>6716507</v>
      </c>
    </row>
    <row r="48" spans="1:5" ht="26.25">
      <c r="A48" s="502" t="s">
        <v>535</v>
      </c>
      <c r="B48" s="503" t="s">
        <v>787</v>
      </c>
      <c r="C48" s="504">
        <v>430000</v>
      </c>
      <c r="D48" s="504">
        <v>0</v>
      </c>
      <c r="E48" s="504">
        <v>430000</v>
      </c>
    </row>
    <row r="49" spans="1:5" ht="12.75">
      <c r="A49" s="502" t="s">
        <v>788</v>
      </c>
      <c r="B49" s="503" t="s">
        <v>789</v>
      </c>
      <c r="C49" s="504">
        <v>430000</v>
      </c>
      <c r="D49" s="504">
        <v>0</v>
      </c>
      <c r="E49" s="504">
        <v>430000</v>
      </c>
    </row>
    <row r="50" spans="1:5" ht="39">
      <c r="A50" s="505" t="s">
        <v>790</v>
      </c>
      <c r="B50" s="506" t="s">
        <v>791</v>
      </c>
      <c r="C50" s="507">
        <v>8587190</v>
      </c>
      <c r="D50" s="507">
        <v>0</v>
      </c>
      <c r="E50" s="507">
        <v>8587190</v>
      </c>
    </row>
    <row r="51" spans="1:5" ht="12.75">
      <c r="A51" s="502" t="s">
        <v>792</v>
      </c>
      <c r="B51" s="503" t="s">
        <v>793</v>
      </c>
      <c r="C51" s="504">
        <v>33270</v>
      </c>
      <c r="D51" s="504">
        <v>0</v>
      </c>
      <c r="E51" s="504">
        <v>33270</v>
      </c>
    </row>
    <row r="52" spans="1:5" ht="12.75">
      <c r="A52" s="502" t="s">
        <v>794</v>
      </c>
      <c r="B52" s="503" t="s">
        <v>795</v>
      </c>
      <c r="C52" s="504">
        <v>4773690</v>
      </c>
      <c r="D52" s="504">
        <v>0</v>
      </c>
      <c r="E52" s="504">
        <v>4773690</v>
      </c>
    </row>
    <row r="53" spans="1:5" ht="26.25">
      <c r="A53" s="502" t="s">
        <v>796</v>
      </c>
      <c r="B53" s="503" t="s">
        <v>797</v>
      </c>
      <c r="C53" s="504">
        <v>749970</v>
      </c>
      <c r="D53" s="504">
        <v>0</v>
      </c>
      <c r="E53" s="504">
        <v>749970</v>
      </c>
    </row>
    <row r="54" spans="1:5" ht="26.25">
      <c r="A54" s="502" t="s">
        <v>798</v>
      </c>
      <c r="B54" s="503" t="s">
        <v>799</v>
      </c>
      <c r="C54" s="504">
        <v>6609108</v>
      </c>
      <c r="D54" s="504">
        <v>0</v>
      </c>
      <c r="E54" s="504">
        <v>6609108</v>
      </c>
    </row>
    <row r="55" spans="1:5" ht="26.25">
      <c r="A55" s="502" t="s">
        <v>800</v>
      </c>
      <c r="B55" s="503" t="s">
        <v>801</v>
      </c>
      <c r="C55" s="504">
        <v>2991920</v>
      </c>
      <c r="D55" s="504">
        <v>0</v>
      </c>
      <c r="E55" s="504">
        <v>2991920</v>
      </c>
    </row>
    <row r="56" spans="1:5" ht="12.75">
      <c r="A56" s="505" t="s">
        <v>802</v>
      </c>
      <c r="B56" s="506" t="s">
        <v>803</v>
      </c>
      <c r="C56" s="507">
        <v>15157958</v>
      </c>
      <c r="D56" s="507">
        <v>0</v>
      </c>
      <c r="E56" s="507">
        <v>15157958</v>
      </c>
    </row>
    <row r="57" spans="1:5" ht="12.75">
      <c r="A57" s="502" t="s">
        <v>804</v>
      </c>
      <c r="B57" s="503" t="s">
        <v>805</v>
      </c>
      <c r="C57" s="504">
        <v>10396854</v>
      </c>
      <c r="D57" s="504">
        <v>0</v>
      </c>
      <c r="E57" s="504">
        <v>10396854</v>
      </c>
    </row>
    <row r="58" spans="1:5" ht="26.25">
      <c r="A58" s="502" t="s">
        <v>806</v>
      </c>
      <c r="B58" s="503" t="s">
        <v>807</v>
      </c>
      <c r="C58" s="504">
        <v>2410289</v>
      </c>
      <c r="D58" s="504">
        <v>0</v>
      </c>
      <c r="E58" s="504">
        <v>2410289</v>
      </c>
    </row>
    <row r="59" spans="1:5" ht="12.75">
      <c r="A59" s="505" t="s">
        <v>808</v>
      </c>
      <c r="B59" s="506" t="s">
        <v>809</v>
      </c>
      <c r="C59" s="507">
        <v>12807143</v>
      </c>
      <c r="D59" s="507">
        <v>0</v>
      </c>
      <c r="E59" s="507">
        <v>12807143</v>
      </c>
    </row>
    <row r="60" spans="1:5" ht="26.25">
      <c r="A60" s="502" t="s">
        <v>810</v>
      </c>
      <c r="B60" s="503" t="s">
        <v>811</v>
      </c>
      <c r="C60" s="504">
        <v>1680</v>
      </c>
      <c r="D60" s="504">
        <v>0</v>
      </c>
      <c r="E60" s="504">
        <v>1680</v>
      </c>
    </row>
    <row r="61" spans="1:5" ht="26.25">
      <c r="A61" s="502" t="s">
        <v>812</v>
      </c>
      <c r="B61" s="503" t="s">
        <v>813</v>
      </c>
      <c r="C61" s="504">
        <v>1680</v>
      </c>
      <c r="D61" s="504">
        <v>0</v>
      </c>
      <c r="E61" s="504">
        <v>1680</v>
      </c>
    </row>
    <row r="62" spans="1:5" ht="26.25">
      <c r="A62" s="502" t="s">
        <v>814</v>
      </c>
      <c r="B62" s="503" t="s">
        <v>815</v>
      </c>
      <c r="C62" s="504">
        <v>72152</v>
      </c>
      <c r="D62" s="504">
        <v>0</v>
      </c>
      <c r="E62" s="504">
        <v>72152</v>
      </c>
    </row>
    <row r="63" spans="1:5" ht="26.25">
      <c r="A63" s="502" t="s">
        <v>816</v>
      </c>
      <c r="B63" s="503" t="s">
        <v>817</v>
      </c>
      <c r="C63" s="504">
        <v>72152</v>
      </c>
      <c r="D63" s="504">
        <v>0</v>
      </c>
      <c r="E63" s="504">
        <v>72152</v>
      </c>
    </row>
    <row r="64" spans="1:5" ht="39">
      <c r="A64" s="505" t="s">
        <v>818</v>
      </c>
      <c r="B64" s="506" t="s">
        <v>819</v>
      </c>
      <c r="C64" s="507">
        <v>73832</v>
      </c>
      <c r="D64" s="507">
        <v>0</v>
      </c>
      <c r="E64" s="507">
        <v>73832</v>
      </c>
    </row>
    <row r="65" spans="1:5" ht="26.25">
      <c r="A65" s="508" t="s">
        <v>820</v>
      </c>
      <c r="B65" s="509" t="s">
        <v>821</v>
      </c>
      <c r="C65" s="510">
        <v>77944795</v>
      </c>
      <c r="D65" s="510">
        <v>0</v>
      </c>
      <c r="E65" s="510">
        <v>77944795</v>
      </c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scale="85" r:id="rId1"/>
  <headerFooter alignWithMargins="0">
    <oddHeader>&amp;L&amp;C&amp;RÉrték típus: Forint</oddHeader>
    <oddFooter>&amp;LAdatellenőrző kód: -576e215d-4732347a-78-66-60-767e-2f269-51-7657-38&amp;C&amp;R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ySplit="6" topLeftCell="A7" activePane="bottomLeft" state="frozen"/>
      <selection pane="topLeft" activeCell="A1" sqref="A1:E1"/>
      <selection pane="bottomLeft" activeCell="C2" sqref="C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13.625" style="0" customWidth="1"/>
  </cols>
  <sheetData>
    <row r="1" spans="1:23" ht="12.75">
      <c r="A1" s="18"/>
      <c r="B1" s="97" t="s">
        <v>109</v>
      </c>
      <c r="C1" s="18"/>
      <c r="D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>
      <c r="A2" s="18"/>
      <c r="B2" s="68" t="s">
        <v>143</v>
      </c>
      <c r="C2" s="211" t="s">
        <v>1252</v>
      </c>
      <c r="D2" s="3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>
      <c r="A3" s="18"/>
      <c r="B3" s="68"/>
      <c r="C3" s="33" t="s">
        <v>145</v>
      </c>
      <c r="D3" s="33"/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5" ht="12.75">
      <c r="A4" s="534" t="s">
        <v>822</v>
      </c>
      <c r="B4" s="512"/>
      <c r="C4" s="512"/>
      <c r="D4" s="512"/>
      <c r="E4" s="512"/>
    </row>
    <row r="5" spans="1:5" ht="45">
      <c r="A5" s="501" t="s">
        <v>367</v>
      </c>
      <c r="B5" s="501" t="s">
        <v>368</v>
      </c>
      <c r="C5" s="501" t="s">
        <v>722</v>
      </c>
      <c r="D5" s="501" t="s">
        <v>723</v>
      </c>
      <c r="E5" s="501" t="s">
        <v>724</v>
      </c>
    </row>
    <row r="6" spans="1:5" ht="15">
      <c r="A6" s="501">
        <v>2</v>
      </c>
      <c r="B6" s="501">
        <v>3</v>
      </c>
      <c r="C6" s="501">
        <v>4</v>
      </c>
      <c r="D6" s="501">
        <v>5</v>
      </c>
      <c r="E6" s="501">
        <v>6</v>
      </c>
    </row>
    <row r="7" spans="1:5" ht="26.25">
      <c r="A7" s="502" t="s">
        <v>370</v>
      </c>
      <c r="B7" s="503" t="s">
        <v>823</v>
      </c>
      <c r="C7" s="504">
        <v>16315029</v>
      </c>
      <c r="D7" s="504">
        <v>0</v>
      </c>
      <c r="E7" s="504">
        <v>16315029</v>
      </c>
    </row>
    <row r="8" spans="1:5" ht="26.25">
      <c r="A8" s="502" t="s">
        <v>374</v>
      </c>
      <c r="B8" s="503" t="s">
        <v>824</v>
      </c>
      <c r="C8" s="504">
        <v>3417740</v>
      </c>
      <c r="D8" s="504">
        <v>0</v>
      </c>
      <c r="E8" s="504">
        <v>3417740</v>
      </c>
    </row>
    <row r="9" spans="1:5" ht="26.25">
      <c r="A9" s="502" t="s">
        <v>376</v>
      </c>
      <c r="B9" s="503" t="s">
        <v>825</v>
      </c>
      <c r="C9" s="504">
        <v>664715</v>
      </c>
      <c r="D9" s="504">
        <v>0</v>
      </c>
      <c r="E9" s="504">
        <v>664715</v>
      </c>
    </row>
    <row r="10" spans="1:5" ht="39">
      <c r="A10" s="502" t="s">
        <v>378</v>
      </c>
      <c r="B10" s="503" t="s">
        <v>826</v>
      </c>
      <c r="C10" s="504">
        <v>4082455</v>
      </c>
      <c r="D10" s="504">
        <v>0</v>
      </c>
      <c r="E10" s="504">
        <v>4082455</v>
      </c>
    </row>
    <row r="11" spans="1:5" ht="26.25">
      <c r="A11" s="502" t="s">
        <v>380</v>
      </c>
      <c r="B11" s="503" t="s">
        <v>827</v>
      </c>
      <c r="C11" s="504">
        <v>2096270</v>
      </c>
      <c r="D11" s="504">
        <v>0</v>
      </c>
      <c r="E11" s="504">
        <v>2096270</v>
      </c>
    </row>
    <row r="12" spans="1:5" ht="26.25">
      <c r="A12" s="502" t="s">
        <v>428</v>
      </c>
      <c r="B12" s="503" t="s">
        <v>828</v>
      </c>
      <c r="C12" s="504">
        <v>22493754</v>
      </c>
      <c r="D12" s="504">
        <v>0</v>
      </c>
      <c r="E12" s="504">
        <v>22493754</v>
      </c>
    </row>
    <row r="13" spans="1:5" ht="26.25">
      <c r="A13" s="502" t="s">
        <v>398</v>
      </c>
      <c r="B13" s="503" t="s">
        <v>829</v>
      </c>
      <c r="C13" s="504">
        <v>4415993</v>
      </c>
      <c r="D13" s="504">
        <v>0</v>
      </c>
      <c r="E13" s="504">
        <v>4415993</v>
      </c>
    </row>
    <row r="14" spans="1:5" ht="12.75">
      <c r="A14" s="502" t="s">
        <v>743</v>
      </c>
      <c r="B14" s="503" t="s">
        <v>830</v>
      </c>
      <c r="C14" s="504">
        <v>50000</v>
      </c>
      <c r="D14" s="504">
        <v>0</v>
      </c>
      <c r="E14" s="504">
        <v>50000</v>
      </c>
    </row>
    <row r="15" spans="1:5" ht="12.75">
      <c r="A15" s="502" t="s">
        <v>749</v>
      </c>
      <c r="B15" s="503" t="s">
        <v>831</v>
      </c>
      <c r="C15" s="504">
        <v>4365993</v>
      </c>
      <c r="D15" s="504">
        <v>0</v>
      </c>
      <c r="E15" s="504">
        <v>4365993</v>
      </c>
    </row>
    <row r="16" spans="1:5" ht="39">
      <c r="A16" s="505" t="s">
        <v>757</v>
      </c>
      <c r="B16" s="506" t="s">
        <v>832</v>
      </c>
      <c r="C16" s="507">
        <v>26909747</v>
      </c>
      <c r="D16" s="507">
        <v>0</v>
      </c>
      <c r="E16" s="507">
        <v>26909747</v>
      </c>
    </row>
    <row r="17" spans="1:5" ht="26.25">
      <c r="A17" s="502" t="s">
        <v>491</v>
      </c>
      <c r="B17" s="503" t="s">
        <v>833</v>
      </c>
      <c r="C17" s="504">
        <v>26045337</v>
      </c>
      <c r="D17" s="504">
        <v>0</v>
      </c>
      <c r="E17" s="504">
        <v>26045337</v>
      </c>
    </row>
    <row r="18" spans="1:5" ht="26.25">
      <c r="A18" s="502" t="s">
        <v>834</v>
      </c>
      <c r="B18" s="503" t="s">
        <v>835</v>
      </c>
      <c r="C18" s="504">
        <v>26045337</v>
      </c>
      <c r="D18" s="504">
        <v>0</v>
      </c>
      <c r="E18" s="504">
        <v>26045337</v>
      </c>
    </row>
    <row r="19" spans="1:5" ht="39">
      <c r="A19" s="505" t="s">
        <v>501</v>
      </c>
      <c r="B19" s="506" t="s">
        <v>836</v>
      </c>
      <c r="C19" s="507">
        <v>26045337</v>
      </c>
      <c r="D19" s="507">
        <v>0</v>
      </c>
      <c r="E19" s="507">
        <v>26045337</v>
      </c>
    </row>
    <row r="20" spans="1:5" ht="12.75">
      <c r="A20" s="502" t="s">
        <v>837</v>
      </c>
      <c r="B20" s="503" t="s">
        <v>838</v>
      </c>
      <c r="C20" s="504">
        <v>1333500</v>
      </c>
      <c r="D20" s="504">
        <v>0</v>
      </c>
      <c r="E20" s="504">
        <v>1333500</v>
      </c>
    </row>
    <row r="21" spans="1:5" ht="12.75">
      <c r="A21" s="502" t="s">
        <v>839</v>
      </c>
      <c r="B21" s="503" t="s">
        <v>840</v>
      </c>
      <c r="C21" s="504">
        <v>296000</v>
      </c>
      <c r="D21" s="504">
        <v>0</v>
      </c>
      <c r="E21" s="504">
        <v>296000</v>
      </c>
    </row>
    <row r="22" spans="1:5" ht="26.25">
      <c r="A22" s="502" t="s">
        <v>841</v>
      </c>
      <c r="B22" s="503" t="s">
        <v>842</v>
      </c>
      <c r="C22" s="504">
        <v>1037500</v>
      </c>
      <c r="D22" s="504">
        <v>0</v>
      </c>
      <c r="E22" s="504">
        <v>1037500</v>
      </c>
    </row>
    <row r="23" spans="1:5" ht="26.25">
      <c r="A23" s="502" t="s">
        <v>843</v>
      </c>
      <c r="B23" s="503" t="s">
        <v>844</v>
      </c>
      <c r="C23" s="504">
        <v>7772616</v>
      </c>
      <c r="D23" s="504">
        <v>0</v>
      </c>
      <c r="E23" s="504">
        <v>7772616</v>
      </c>
    </row>
    <row r="24" spans="1:5" ht="39">
      <c r="A24" s="502" t="s">
        <v>776</v>
      </c>
      <c r="B24" s="503" t="s">
        <v>845</v>
      </c>
      <c r="C24" s="504">
        <v>7772616</v>
      </c>
      <c r="D24" s="504">
        <v>0</v>
      </c>
      <c r="E24" s="504">
        <v>7772616</v>
      </c>
    </row>
    <row r="25" spans="1:5" ht="26.25">
      <c r="A25" s="502" t="s">
        <v>523</v>
      </c>
      <c r="B25" s="503" t="s">
        <v>846</v>
      </c>
      <c r="C25" s="504">
        <v>7772616</v>
      </c>
      <c r="D25" s="504">
        <v>0</v>
      </c>
      <c r="E25" s="504">
        <v>7772616</v>
      </c>
    </row>
    <row r="26" spans="1:5" ht="26.25">
      <c r="A26" s="502" t="s">
        <v>847</v>
      </c>
      <c r="B26" s="503" t="s">
        <v>848</v>
      </c>
      <c r="C26" s="504">
        <v>28977</v>
      </c>
      <c r="D26" s="504">
        <v>0</v>
      </c>
      <c r="E26" s="504">
        <v>28977</v>
      </c>
    </row>
    <row r="27" spans="1:5" ht="26.25">
      <c r="A27" s="505" t="s">
        <v>849</v>
      </c>
      <c r="B27" s="506" t="s">
        <v>850</v>
      </c>
      <c r="C27" s="507">
        <v>9135093</v>
      </c>
      <c r="D27" s="507">
        <v>0</v>
      </c>
      <c r="E27" s="507">
        <v>9135093</v>
      </c>
    </row>
    <row r="28" spans="1:5" ht="12.75">
      <c r="A28" s="502" t="s">
        <v>545</v>
      </c>
      <c r="B28" s="503" t="s">
        <v>851</v>
      </c>
      <c r="C28" s="504">
        <v>1015820</v>
      </c>
      <c r="D28" s="504">
        <v>0</v>
      </c>
      <c r="E28" s="504">
        <v>1015820</v>
      </c>
    </row>
    <row r="29" spans="1:5" ht="26.25">
      <c r="A29" s="502" t="s">
        <v>852</v>
      </c>
      <c r="B29" s="503" t="s">
        <v>853</v>
      </c>
      <c r="C29" s="504">
        <v>1691765</v>
      </c>
      <c r="D29" s="504">
        <v>0</v>
      </c>
      <c r="E29" s="504">
        <v>1691765</v>
      </c>
    </row>
    <row r="30" spans="1:5" ht="12.75">
      <c r="A30" s="502" t="s">
        <v>790</v>
      </c>
      <c r="B30" s="503" t="s">
        <v>854</v>
      </c>
      <c r="C30" s="504">
        <v>1569821</v>
      </c>
      <c r="D30" s="504">
        <v>0</v>
      </c>
      <c r="E30" s="504">
        <v>1569821</v>
      </c>
    </row>
    <row r="31" spans="1:5" ht="12.75">
      <c r="A31" s="502" t="s">
        <v>792</v>
      </c>
      <c r="B31" s="503" t="s">
        <v>855</v>
      </c>
      <c r="C31" s="504">
        <v>978027</v>
      </c>
      <c r="D31" s="504">
        <v>0</v>
      </c>
      <c r="E31" s="504">
        <v>978027</v>
      </c>
    </row>
    <row r="32" spans="1:5" ht="26.25">
      <c r="A32" s="502" t="s">
        <v>796</v>
      </c>
      <c r="B32" s="503" t="s">
        <v>856</v>
      </c>
      <c r="C32" s="504">
        <v>317345</v>
      </c>
      <c r="D32" s="504">
        <v>0</v>
      </c>
      <c r="E32" s="504">
        <v>317345</v>
      </c>
    </row>
    <row r="33" spans="1:5" ht="12.75">
      <c r="A33" s="502" t="s">
        <v>800</v>
      </c>
      <c r="B33" s="503" t="s">
        <v>857</v>
      </c>
      <c r="C33" s="504">
        <v>564264</v>
      </c>
      <c r="D33" s="504">
        <v>0</v>
      </c>
      <c r="E33" s="504">
        <v>564264</v>
      </c>
    </row>
    <row r="34" spans="1:5" ht="12.75">
      <c r="A34" s="502" t="s">
        <v>802</v>
      </c>
      <c r="B34" s="503" t="s">
        <v>858</v>
      </c>
      <c r="C34" s="504">
        <v>7289433</v>
      </c>
      <c r="D34" s="504">
        <v>0</v>
      </c>
      <c r="E34" s="504">
        <v>7289433</v>
      </c>
    </row>
    <row r="35" spans="1:5" ht="26.25">
      <c r="A35" s="502" t="s">
        <v>808</v>
      </c>
      <c r="B35" s="503" t="s">
        <v>859</v>
      </c>
      <c r="C35" s="504">
        <v>8033</v>
      </c>
      <c r="D35" s="504">
        <v>0</v>
      </c>
      <c r="E35" s="504">
        <v>8033</v>
      </c>
    </row>
    <row r="36" spans="1:5" ht="26.25">
      <c r="A36" s="502" t="s">
        <v>860</v>
      </c>
      <c r="B36" s="503" t="s">
        <v>861</v>
      </c>
      <c r="C36" s="504">
        <v>8033</v>
      </c>
      <c r="D36" s="504">
        <v>0</v>
      </c>
      <c r="E36" s="504">
        <v>8033</v>
      </c>
    </row>
    <row r="37" spans="1:5" ht="12.75">
      <c r="A37" s="502" t="s">
        <v>862</v>
      </c>
      <c r="B37" s="503" t="s">
        <v>863</v>
      </c>
      <c r="C37" s="504">
        <v>4211</v>
      </c>
      <c r="D37" s="504">
        <v>0</v>
      </c>
      <c r="E37" s="504">
        <v>4211</v>
      </c>
    </row>
    <row r="38" spans="1:5" ht="39">
      <c r="A38" s="505" t="s">
        <v>864</v>
      </c>
      <c r="B38" s="506" t="s">
        <v>865</v>
      </c>
      <c r="C38" s="507">
        <v>11551553</v>
      </c>
      <c r="D38" s="507">
        <v>0</v>
      </c>
      <c r="E38" s="507">
        <v>11551553</v>
      </c>
    </row>
    <row r="39" spans="1:5" ht="12.75">
      <c r="A39" s="502" t="s">
        <v>866</v>
      </c>
      <c r="B39" s="503" t="s">
        <v>867</v>
      </c>
      <c r="C39" s="504">
        <v>26997900</v>
      </c>
      <c r="D39" s="504">
        <v>0</v>
      </c>
      <c r="E39" s="504">
        <v>26997900</v>
      </c>
    </row>
    <row r="40" spans="1:5" ht="26.25">
      <c r="A40" s="505" t="s">
        <v>868</v>
      </c>
      <c r="B40" s="506" t="s">
        <v>869</v>
      </c>
      <c r="C40" s="507">
        <v>26997900</v>
      </c>
      <c r="D40" s="507">
        <v>0</v>
      </c>
      <c r="E40" s="507">
        <v>26997900</v>
      </c>
    </row>
    <row r="41" spans="1:5" ht="39">
      <c r="A41" s="502" t="s">
        <v>870</v>
      </c>
      <c r="B41" s="503" t="s">
        <v>871</v>
      </c>
      <c r="C41" s="504">
        <v>246743</v>
      </c>
      <c r="D41" s="504">
        <v>0</v>
      </c>
      <c r="E41" s="504">
        <v>246743</v>
      </c>
    </row>
    <row r="42" spans="1:5" ht="12.75">
      <c r="A42" s="502" t="s">
        <v>872</v>
      </c>
      <c r="B42" s="503" t="s">
        <v>94</v>
      </c>
      <c r="C42" s="504">
        <v>246743</v>
      </c>
      <c r="D42" s="504">
        <v>0</v>
      </c>
      <c r="E42" s="504">
        <v>246743</v>
      </c>
    </row>
    <row r="43" spans="1:5" ht="26.25">
      <c r="A43" s="505" t="s">
        <v>873</v>
      </c>
      <c r="B43" s="506" t="s">
        <v>874</v>
      </c>
      <c r="C43" s="507">
        <v>246743</v>
      </c>
      <c r="D43" s="507">
        <v>0</v>
      </c>
      <c r="E43" s="507">
        <v>246743</v>
      </c>
    </row>
    <row r="44" spans="1:5" ht="26.25">
      <c r="A44" s="508" t="s">
        <v>875</v>
      </c>
      <c r="B44" s="509" t="s">
        <v>876</v>
      </c>
      <c r="C44" s="510">
        <v>100886373</v>
      </c>
      <c r="D44" s="510">
        <v>0</v>
      </c>
      <c r="E44" s="510">
        <v>100886373</v>
      </c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scale="85" r:id="rId1"/>
  <headerFooter alignWithMargins="0">
    <oddHeader>&amp;L&amp;C&amp;RÉrték típus: Forint</oddHeader>
    <oddFooter>&amp;LAdatellenőrző kód: -576e215d-4732347a-78-66-60-767e-2f269-51-7657-38&amp;C&amp;R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pane ySplit="6" topLeftCell="A7" activePane="bottomLeft" state="frozen"/>
      <selection pane="topLeft" activeCell="A1" sqref="A1:E1"/>
      <selection pane="bottomLeft" activeCell="C2" sqref="C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13.625" style="0" customWidth="1"/>
  </cols>
  <sheetData>
    <row r="1" spans="1:23" ht="12.75">
      <c r="A1" s="18"/>
      <c r="B1" s="97" t="s">
        <v>109</v>
      </c>
      <c r="C1" s="18"/>
      <c r="D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>
      <c r="A2" s="18"/>
      <c r="B2" s="68" t="s">
        <v>143</v>
      </c>
      <c r="C2" s="211" t="s">
        <v>1253</v>
      </c>
      <c r="D2" s="3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>
      <c r="A3" s="18"/>
      <c r="B3" s="68"/>
      <c r="C3" s="33" t="s">
        <v>145</v>
      </c>
      <c r="D3" s="33"/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5" ht="12.75">
      <c r="A4" s="534" t="s">
        <v>877</v>
      </c>
      <c r="B4" s="512"/>
      <c r="C4" s="512"/>
      <c r="D4" s="512"/>
      <c r="E4" s="512"/>
    </row>
    <row r="5" spans="1:5" ht="45">
      <c r="A5" s="501" t="s">
        <v>367</v>
      </c>
      <c r="B5" s="501" t="s">
        <v>368</v>
      </c>
      <c r="C5" s="501" t="s">
        <v>722</v>
      </c>
      <c r="D5" s="501" t="s">
        <v>723</v>
      </c>
      <c r="E5" s="501" t="s">
        <v>724</v>
      </c>
    </row>
    <row r="6" spans="1:5" ht="15">
      <c r="A6" s="501">
        <v>2</v>
      </c>
      <c r="B6" s="501">
        <v>3</v>
      </c>
      <c r="C6" s="501">
        <v>4</v>
      </c>
      <c r="D6" s="501">
        <v>5</v>
      </c>
      <c r="E6" s="501">
        <v>6</v>
      </c>
    </row>
    <row r="7" spans="1:5" ht="26.25">
      <c r="A7" s="502" t="s">
        <v>457</v>
      </c>
      <c r="B7" s="503" t="s">
        <v>36</v>
      </c>
      <c r="C7" s="504">
        <v>2281275</v>
      </c>
      <c r="D7" s="504">
        <v>0</v>
      </c>
      <c r="E7" s="504">
        <v>2281275</v>
      </c>
    </row>
    <row r="8" spans="1:5" ht="26.25">
      <c r="A8" s="502" t="s">
        <v>466</v>
      </c>
      <c r="B8" s="503" t="s">
        <v>878</v>
      </c>
      <c r="C8" s="504">
        <v>2281275</v>
      </c>
      <c r="D8" s="504">
        <v>0</v>
      </c>
      <c r="E8" s="504">
        <v>2281275</v>
      </c>
    </row>
    <row r="9" spans="1:5" ht="26.25">
      <c r="A9" s="508" t="s">
        <v>749</v>
      </c>
      <c r="B9" s="509" t="s">
        <v>879</v>
      </c>
      <c r="C9" s="510">
        <v>2281275</v>
      </c>
      <c r="D9" s="510">
        <v>0</v>
      </c>
      <c r="E9" s="510">
        <v>2281275</v>
      </c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scale="85" r:id="rId1"/>
  <headerFooter alignWithMargins="0">
    <oddHeader>&amp;L&amp;C&amp;RÉrték típus: Forint</oddHeader>
    <oddFooter>&amp;LAdatellenőrző kód: -576e215d-4732347a-78-66-60-767e-2f269-51-7657-38&amp;C&amp;R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A1">
      <pane ySplit="6" topLeftCell="A7" activePane="bottomLeft" state="frozen"/>
      <selection pane="topLeft" activeCell="A1" sqref="A1:E1"/>
      <selection pane="bottomLeft" activeCell="C2" sqref="C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13.625" style="0" customWidth="1"/>
  </cols>
  <sheetData>
    <row r="1" spans="1:23" ht="12.75">
      <c r="A1" s="18"/>
      <c r="B1" s="97" t="s">
        <v>109</v>
      </c>
      <c r="C1" s="18"/>
      <c r="D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>
      <c r="A2" s="18"/>
      <c r="B2" s="68" t="s">
        <v>143</v>
      </c>
      <c r="C2" s="211" t="s">
        <v>1254</v>
      </c>
      <c r="D2" s="3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>
      <c r="A3" s="18"/>
      <c r="B3" s="68"/>
      <c r="C3" s="33" t="s">
        <v>145</v>
      </c>
      <c r="D3" s="33"/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5" ht="12.75">
      <c r="A4" s="534" t="s">
        <v>880</v>
      </c>
      <c r="B4" s="512"/>
      <c r="C4" s="512"/>
      <c r="D4" s="512"/>
      <c r="E4" s="512"/>
    </row>
    <row r="5" spans="1:5" ht="45">
      <c r="A5" s="501" t="s">
        <v>367</v>
      </c>
      <c r="B5" s="501" t="s">
        <v>368</v>
      </c>
      <c r="C5" s="501" t="s">
        <v>722</v>
      </c>
      <c r="D5" s="501" t="s">
        <v>723</v>
      </c>
      <c r="E5" s="501" t="s">
        <v>724</v>
      </c>
    </row>
    <row r="6" spans="1:5" ht="15">
      <c r="A6" s="501">
        <v>2</v>
      </c>
      <c r="B6" s="501">
        <v>3</v>
      </c>
      <c r="C6" s="501">
        <v>4</v>
      </c>
      <c r="D6" s="501">
        <v>5</v>
      </c>
      <c r="E6" s="501">
        <v>6</v>
      </c>
    </row>
    <row r="7" spans="1:5" ht="26.25">
      <c r="A7" s="502" t="s">
        <v>425</v>
      </c>
      <c r="B7" s="503" t="s">
        <v>98</v>
      </c>
      <c r="C7" s="504">
        <v>64724376</v>
      </c>
      <c r="D7" s="504">
        <v>0</v>
      </c>
      <c r="E7" s="504">
        <v>64724376</v>
      </c>
    </row>
    <row r="8" spans="1:5" ht="12.75">
      <c r="A8" s="502" t="s">
        <v>432</v>
      </c>
      <c r="B8" s="503" t="s">
        <v>881</v>
      </c>
      <c r="C8" s="504">
        <v>64724376</v>
      </c>
      <c r="D8" s="504">
        <v>0</v>
      </c>
      <c r="E8" s="504">
        <v>64724376</v>
      </c>
    </row>
    <row r="9" spans="1:5" ht="12.75">
      <c r="A9" s="502" t="s">
        <v>384</v>
      </c>
      <c r="B9" s="503" t="s">
        <v>99</v>
      </c>
      <c r="C9" s="504">
        <v>2347156</v>
      </c>
      <c r="D9" s="504">
        <v>0</v>
      </c>
      <c r="E9" s="504">
        <v>2347156</v>
      </c>
    </row>
    <row r="10" spans="1:5" ht="26.25">
      <c r="A10" s="502" t="s">
        <v>429</v>
      </c>
      <c r="B10" s="503" t="s">
        <v>882</v>
      </c>
      <c r="C10" s="504">
        <v>67071532</v>
      </c>
      <c r="D10" s="504">
        <v>0</v>
      </c>
      <c r="E10" s="504">
        <v>67071532</v>
      </c>
    </row>
    <row r="11" spans="1:5" ht="26.25">
      <c r="A11" s="508" t="s">
        <v>599</v>
      </c>
      <c r="B11" s="509" t="s">
        <v>883</v>
      </c>
      <c r="C11" s="510">
        <v>67071532</v>
      </c>
      <c r="D11" s="510">
        <v>0</v>
      </c>
      <c r="E11" s="510">
        <v>67071532</v>
      </c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scale="85" r:id="rId1"/>
  <headerFooter alignWithMargins="0">
    <oddHeader>&amp;L&amp;C&amp;RÉrték típus: Forint</oddHeader>
    <oddFooter>&amp;LAdatellenőrző kód: -576e215d-4732347a-78-66-60-767e-2f269-51-7657-38&amp;C&amp;R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pane ySplit="6" topLeftCell="A7" activePane="bottomLeft" state="frozen"/>
      <selection pane="topLeft" activeCell="D18" sqref="D18"/>
      <selection pane="bottomLeft" activeCell="D2" sqref="D2"/>
    </sheetView>
  </sheetViews>
  <sheetFormatPr defaultColWidth="9.00390625" defaultRowHeight="12.75"/>
  <cols>
    <col min="1" max="1" width="5.625" style="0" customWidth="1"/>
    <col min="2" max="2" width="50.00390625" style="0" customWidth="1"/>
    <col min="3" max="3" width="13.00390625" style="18" customWidth="1"/>
    <col min="4" max="8" width="10.625" style="18" customWidth="1"/>
    <col min="9" max="9" width="9.00390625" style="18" customWidth="1"/>
    <col min="10" max="10" width="10.625" style="18" customWidth="1"/>
    <col min="11" max="11" width="10.00390625" style="18" customWidth="1"/>
    <col min="12" max="13" width="10.625" style="18" customWidth="1"/>
    <col min="14" max="14" width="8.375" style="18" customWidth="1"/>
    <col min="15" max="16" width="10.625" style="18" customWidth="1"/>
    <col min="17" max="19" width="8.50390625" style="18" customWidth="1"/>
    <col min="20" max="20" width="9.50390625" style="18" customWidth="1"/>
    <col min="21" max="21" width="7.875" style="0" customWidth="1"/>
  </cols>
  <sheetData>
    <row r="1" spans="2:4" ht="17.25">
      <c r="B1" s="67" t="s">
        <v>109</v>
      </c>
      <c r="C1" s="17"/>
      <c r="D1"/>
    </row>
    <row r="2" spans="2:4" ht="18">
      <c r="B2" s="68" t="s">
        <v>143</v>
      </c>
      <c r="C2" s="33"/>
      <c r="D2" s="211" t="s">
        <v>1219</v>
      </c>
    </row>
    <row r="3" ht="18">
      <c r="B3" s="2"/>
    </row>
    <row r="4" spans="2:3" ht="15">
      <c r="B4" s="3" t="s">
        <v>102</v>
      </c>
      <c r="C4" s="18" t="s">
        <v>104</v>
      </c>
    </row>
    <row r="5" spans="1:20" ht="36" thickBot="1">
      <c r="A5" s="77" t="s">
        <v>0</v>
      </c>
      <c r="B5" s="78" t="s">
        <v>1</v>
      </c>
      <c r="C5" s="34" t="s">
        <v>247</v>
      </c>
      <c r="D5" s="79" t="s">
        <v>111</v>
      </c>
      <c r="E5" s="62" t="s">
        <v>141</v>
      </c>
      <c r="F5" s="79" t="s">
        <v>232</v>
      </c>
      <c r="G5" s="79" t="s">
        <v>112</v>
      </c>
      <c r="H5" s="79" t="s">
        <v>114</v>
      </c>
      <c r="I5" s="62" t="s">
        <v>139</v>
      </c>
      <c r="J5" s="79" t="s">
        <v>115</v>
      </c>
      <c r="K5" s="62" t="s">
        <v>135</v>
      </c>
      <c r="L5" s="79" t="s">
        <v>117</v>
      </c>
      <c r="M5" s="79" t="s">
        <v>118</v>
      </c>
      <c r="N5" s="62" t="s">
        <v>140</v>
      </c>
      <c r="O5" s="80" t="s">
        <v>119</v>
      </c>
      <c r="P5" s="64" t="s">
        <v>120</v>
      </c>
      <c r="Q5" s="63" t="s">
        <v>240</v>
      </c>
      <c r="R5" s="63" t="s">
        <v>162</v>
      </c>
      <c r="S5" s="64" t="s">
        <v>163</v>
      </c>
      <c r="T5" s="64" t="s">
        <v>239</v>
      </c>
    </row>
    <row r="6" spans="1:21" ht="26.25">
      <c r="A6" s="1">
        <v>1</v>
      </c>
      <c r="B6" s="4" t="s">
        <v>42</v>
      </c>
      <c r="C6" s="35">
        <f>SUM(D6:T6)</f>
        <v>16315029</v>
      </c>
      <c r="D6" s="20">
        <v>16315029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58">
        <f>C6/'1.c'!C6*100</f>
        <v>100</v>
      </c>
    </row>
    <row r="7" spans="1:21" ht="26.25">
      <c r="A7" s="1">
        <v>2</v>
      </c>
      <c r="B7" s="4" t="s">
        <v>43</v>
      </c>
      <c r="C7" s="36">
        <f aca="true" t="shared" si="0" ref="C7:C70">SUM(D7:T7)</f>
        <v>0</v>
      </c>
      <c r="D7" s="20">
        <v>0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58" t="e">
        <f>C7/'1.c'!C7*100</f>
        <v>#DIV/0!</v>
      </c>
    </row>
    <row r="8" spans="1:21" ht="26.25">
      <c r="A8" s="1">
        <v>3</v>
      </c>
      <c r="B8" s="66" t="s">
        <v>165</v>
      </c>
      <c r="C8" s="36">
        <f t="shared" si="0"/>
        <v>3417740</v>
      </c>
      <c r="D8" s="20">
        <v>3417740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58">
        <f>C8/'1.c'!C8*100</f>
        <v>100</v>
      </c>
    </row>
    <row r="9" spans="1:21" ht="12.75">
      <c r="A9" s="1"/>
      <c r="B9" s="66" t="s">
        <v>144</v>
      </c>
      <c r="C9" s="36">
        <f t="shared" si="0"/>
        <v>664715</v>
      </c>
      <c r="D9" s="20">
        <v>664715</v>
      </c>
      <c r="E9" s="20"/>
      <c r="F9" s="20"/>
      <c r="G9" s="20"/>
      <c r="H9" s="20"/>
      <c r="I9" s="66"/>
      <c r="J9" s="20"/>
      <c r="K9" s="66"/>
      <c r="L9" s="20"/>
      <c r="M9" s="20"/>
      <c r="N9" s="66"/>
      <c r="O9" s="20"/>
      <c r="P9" s="20"/>
      <c r="Q9" s="66"/>
      <c r="R9" s="66"/>
      <c r="S9" s="66"/>
      <c r="T9" s="66"/>
      <c r="U9" s="358">
        <f>C9/'1.c'!C9*100</f>
        <v>100</v>
      </c>
    </row>
    <row r="10" spans="1:21" ht="26.25">
      <c r="A10" s="1">
        <v>4</v>
      </c>
      <c r="B10" s="4" t="s">
        <v>44</v>
      </c>
      <c r="C10" s="36">
        <f t="shared" si="0"/>
        <v>2096270</v>
      </c>
      <c r="D10" s="20">
        <v>2096270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58">
        <f>C10/'1.c'!C10*100</f>
        <v>100</v>
      </c>
    </row>
    <row r="11" spans="1:21" ht="26.25">
      <c r="A11" s="1">
        <v>5</v>
      </c>
      <c r="B11" s="4" t="s">
        <v>45</v>
      </c>
      <c r="C11" s="36">
        <f t="shared" si="0"/>
        <v>0</v>
      </c>
      <c r="D11" s="20"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58" t="e">
        <f>C11/'1.c'!C11*100</f>
        <v>#DIV/0!</v>
      </c>
    </row>
    <row r="12" spans="1:21" ht="12.75">
      <c r="A12" s="1">
        <v>6</v>
      </c>
      <c r="B12" s="4" t="s">
        <v>46</v>
      </c>
      <c r="C12" s="36">
        <f t="shared" si="0"/>
        <v>22493754</v>
      </c>
      <c r="D12" s="21">
        <f aca="true" t="shared" si="1" ref="D12:T12">SUM(D6:D11)</f>
        <v>22493754</v>
      </c>
      <c r="E12" s="21">
        <f t="shared" si="1"/>
        <v>0</v>
      </c>
      <c r="F12" s="21">
        <f>SUM(F6:F11)</f>
        <v>0</v>
      </c>
      <c r="G12" s="21">
        <f t="shared" si="1"/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>SUM(Q6:Q11)</f>
        <v>0</v>
      </c>
      <c r="R12" s="21">
        <f t="shared" si="1"/>
        <v>0</v>
      </c>
      <c r="S12" s="21">
        <f>SUM(S6:S11)</f>
        <v>0</v>
      </c>
      <c r="T12" s="21">
        <f t="shared" si="1"/>
        <v>0</v>
      </c>
      <c r="U12" s="358">
        <f>C12/'1.c'!C12*100</f>
        <v>100</v>
      </c>
    </row>
    <row r="13" spans="1:21" ht="26.25">
      <c r="A13" s="1">
        <v>7</v>
      </c>
      <c r="B13" s="4" t="s">
        <v>47</v>
      </c>
      <c r="C13" s="36">
        <f t="shared" si="0"/>
        <v>4415993</v>
      </c>
      <c r="D13" s="21">
        <f aca="true" t="shared" si="2" ref="D13:T13">SUM(D14:D18)</f>
        <v>0</v>
      </c>
      <c r="E13" s="21">
        <f t="shared" si="2"/>
        <v>0</v>
      </c>
      <c r="F13" s="21">
        <f>SUM(F14:F18)</f>
        <v>270761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4095232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2"/>
        <v>0</v>
      </c>
      <c r="P13" s="21">
        <f t="shared" si="2"/>
        <v>0</v>
      </c>
      <c r="Q13" s="21">
        <f>SUM(Q14:Q18)</f>
        <v>0</v>
      </c>
      <c r="R13" s="21">
        <f t="shared" si="2"/>
        <v>50000</v>
      </c>
      <c r="S13" s="21">
        <f>SUM(S14:S18)</f>
        <v>0</v>
      </c>
      <c r="T13" s="21">
        <f t="shared" si="2"/>
        <v>0</v>
      </c>
      <c r="U13" s="358">
        <f>C13/'1.c'!C13*100</f>
        <v>67.0729375304817</v>
      </c>
    </row>
    <row r="14" spans="1:21" ht="12.75">
      <c r="A14" s="1">
        <v>8</v>
      </c>
      <c r="B14" s="4" t="s">
        <v>127</v>
      </c>
      <c r="C14" s="36">
        <f t="shared" si="0"/>
        <v>50000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>
        <v>50000</v>
      </c>
      <c r="S14" s="20"/>
      <c r="T14" s="20"/>
      <c r="U14" s="358" t="e">
        <f>C14/'1.c'!C14*100</f>
        <v>#DIV/0!</v>
      </c>
    </row>
    <row r="15" spans="1:21" ht="12.75">
      <c r="A15" s="1">
        <v>9</v>
      </c>
      <c r="B15" s="4" t="s">
        <v>48</v>
      </c>
      <c r="C15" s="36">
        <f t="shared" si="0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358" t="e">
        <f>C15/'1.c'!C15*100</f>
        <v>#DIV/0!</v>
      </c>
    </row>
    <row r="16" spans="1:21" ht="12.75">
      <c r="A16" s="1">
        <v>10</v>
      </c>
      <c r="B16" s="4" t="s">
        <v>49</v>
      </c>
      <c r="C16" s="36">
        <f t="shared" si="0"/>
        <v>4365993</v>
      </c>
      <c r="D16" s="20"/>
      <c r="E16" s="22"/>
      <c r="F16" s="20">
        <v>270761</v>
      </c>
      <c r="G16" s="20"/>
      <c r="H16" s="20"/>
      <c r="I16" s="20"/>
      <c r="J16" s="20">
        <v>4095232</v>
      </c>
      <c r="K16" s="20"/>
      <c r="L16" s="22"/>
      <c r="M16" s="20"/>
      <c r="N16" s="20"/>
      <c r="O16" s="20"/>
      <c r="P16" s="20"/>
      <c r="Q16" s="20"/>
      <c r="R16" s="20"/>
      <c r="S16" s="20"/>
      <c r="T16" s="20"/>
      <c r="U16" s="358">
        <f>C16/'1.c'!C16*100</f>
        <v>77.82564496368695</v>
      </c>
    </row>
    <row r="17" spans="1:21" ht="12.75">
      <c r="A17" s="1"/>
      <c r="B17" s="4" t="s">
        <v>126</v>
      </c>
      <c r="C17" s="36">
        <f t="shared" si="0"/>
        <v>0</v>
      </c>
      <c r="D17" s="20"/>
      <c r="E17" s="22"/>
      <c r="F17" s="20"/>
      <c r="G17" s="20"/>
      <c r="H17" s="20"/>
      <c r="I17" s="20"/>
      <c r="J17" s="20"/>
      <c r="K17" s="20"/>
      <c r="L17" s="22"/>
      <c r="M17" s="20"/>
      <c r="N17" s="20"/>
      <c r="O17" s="20"/>
      <c r="P17" s="20"/>
      <c r="Q17" s="20"/>
      <c r="R17" s="20"/>
      <c r="S17" s="20"/>
      <c r="T17" s="20"/>
      <c r="U17" s="358">
        <f>C17/'1.c'!C17*100</f>
        <v>0</v>
      </c>
    </row>
    <row r="18" spans="1:21" ht="12.75">
      <c r="A18" s="1">
        <v>11</v>
      </c>
      <c r="B18" s="4" t="s">
        <v>50</v>
      </c>
      <c r="C18" s="36">
        <f t="shared" si="0"/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58" t="e">
        <f>C18/'1.c'!C18*100</f>
        <v>#DIV/0!</v>
      </c>
    </row>
    <row r="19" spans="1:21" ht="26.25">
      <c r="A19" s="1">
        <v>12</v>
      </c>
      <c r="B19" s="5" t="s">
        <v>51</v>
      </c>
      <c r="C19" s="36">
        <f t="shared" si="0"/>
        <v>26909747</v>
      </c>
      <c r="D19" s="23">
        <f aca="true" t="shared" si="3" ref="D19:T19">D12+D13</f>
        <v>22493754</v>
      </c>
      <c r="E19" s="23">
        <f t="shared" si="3"/>
        <v>0</v>
      </c>
      <c r="F19" s="23">
        <f>F12+F13</f>
        <v>270761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4095232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>Q12+Q13</f>
        <v>0</v>
      </c>
      <c r="R19" s="23">
        <f t="shared" si="3"/>
        <v>50000</v>
      </c>
      <c r="S19" s="23">
        <f>S12+S13</f>
        <v>0</v>
      </c>
      <c r="T19" s="23">
        <f t="shared" si="3"/>
        <v>0</v>
      </c>
      <c r="U19" s="358">
        <f>C19/'1.c'!C19*100</f>
        <v>92.54452762830907</v>
      </c>
    </row>
    <row r="20" spans="1:21" ht="12.75">
      <c r="A20" s="1">
        <v>13</v>
      </c>
      <c r="B20" s="4" t="s">
        <v>52</v>
      </c>
      <c r="C20" s="36">
        <f t="shared" si="0"/>
        <v>26045337</v>
      </c>
      <c r="D20" s="24">
        <f aca="true" t="shared" si="4" ref="D20:T20">SUM(D21:D24)</f>
        <v>0</v>
      </c>
      <c r="E20" s="24">
        <f t="shared" si="4"/>
        <v>0</v>
      </c>
      <c r="F20" s="24">
        <f>SUM(F21:F24)</f>
        <v>0</v>
      </c>
      <c r="G20" s="24">
        <f t="shared" si="4"/>
        <v>0</v>
      </c>
      <c r="H20" s="24">
        <f t="shared" si="4"/>
        <v>0</v>
      </c>
      <c r="I20" s="24">
        <f t="shared" si="4"/>
        <v>0</v>
      </c>
      <c r="J20" s="24">
        <f t="shared" si="4"/>
        <v>0</v>
      </c>
      <c r="K20" s="24">
        <f t="shared" si="4"/>
        <v>0</v>
      </c>
      <c r="L20" s="24">
        <f t="shared" si="4"/>
        <v>0</v>
      </c>
      <c r="M20" s="24">
        <f t="shared" si="4"/>
        <v>0</v>
      </c>
      <c r="N20" s="24">
        <f t="shared" si="4"/>
        <v>0</v>
      </c>
      <c r="O20" s="24">
        <f t="shared" si="4"/>
        <v>0</v>
      </c>
      <c r="P20" s="24">
        <f t="shared" si="4"/>
        <v>0</v>
      </c>
      <c r="Q20" s="24">
        <f>SUM(Q21:Q24)</f>
        <v>0</v>
      </c>
      <c r="R20" s="24">
        <f t="shared" si="4"/>
        <v>0</v>
      </c>
      <c r="S20" s="24">
        <f>SUM(S21:S24)</f>
        <v>0</v>
      </c>
      <c r="T20" s="24">
        <f t="shared" si="4"/>
        <v>26045337</v>
      </c>
      <c r="U20" s="358">
        <f>C20/'1.c'!C20*100</f>
        <v>100</v>
      </c>
    </row>
    <row r="21" spans="1:21" ht="12.75">
      <c r="A21" s="1">
        <v>14</v>
      </c>
      <c r="B21" s="4" t="s">
        <v>53</v>
      </c>
      <c r="C21" s="36">
        <f t="shared" si="0"/>
        <v>26045337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>
        <v>26045337</v>
      </c>
      <c r="U21" s="358" t="e">
        <f>C21/'1.c'!C21*100</f>
        <v>#DIV/0!</v>
      </c>
    </row>
    <row r="22" spans="1:21" ht="12.75">
      <c r="A22" s="1">
        <v>15</v>
      </c>
      <c r="B22" s="4" t="s">
        <v>54</v>
      </c>
      <c r="C22" s="36">
        <f t="shared" si="0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0"/>
      <c r="U22" s="358">
        <f>C22/'1.c'!C22*100</f>
        <v>0</v>
      </c>
    </row>
    <row r="23" spans="1:21" ht="12.75">
      <c r="A23" s="1">
        <v>16</v>
      </c>
      <c r="B23" s="4" t="s">
        <v>55</v>
      </c>
      <c r="C23" s="36">
        <f t="shared" si="0"/>
        <v>0</v>
      </c>
      <c r="D23" s="25"/>
      <c r="E23" s="25"/>
      <c r="F23" s="25"/>
      <c r="G23" s="25"/>
      <c r="H23" s="25"/>
      <c r="I23" s="25"/>
      <c r="J23" s="25"/>
      <c r="K23" s="20"/>
      <c r="L23" s="25"/>
      <c r="M23" s="25"/>
      <c r="N23" s="25"/>
      <c r="O23" s="25"/>
      <c r="P23" s="25"/>
      <c r="Q23" s="25"/>
      <c r="R23" s="25"/>
      <c r="S23" s="25"/>
      <c r="T23" s="25"/>
      <c r="U23" s="358" t="e">
        <f>C23/'1.c'!C23*100</f>
        <v>#DIV/0!</v>
      </c>
    </row>
    <row r="24" spans="1:21" ht="12.75">
      <c r="A24" s="1">
        <v>17</v>
      </c>
      <c r="B24" s="81" t="s">
        <v>56</v>
      </c>
      <c r="C24" s="36">
        <f t="shared" si="0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358" t="e">
        <f>C24/'1.c'!C24*100</f>
        <v>#DIV/0!</v>
      </c>
    </row>
    <row r="25" spans="1:21" ht="26.25">
      <c r="A25" s="1">
        <v>18</v>
      </c>
      <c r="B25" s="5" t="s">
        <v>57</v>
      </c>
      <c r="C25" s="36">
        <f t="shared" si="0"/>
        <v>26045337</v>
      </c>
      <c r="D25" s="23">
        <f aca="true" t="shared" si="5" ref="D25:T25">D20</f>
        <v>0</v>
      </c>
      <c r="E25" s="23">
        <f t="shared" si="5"/>
        <v>0</v>
      </c>
      <c r="F25" s="23">
        <f>F20</f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>Q20</f>
        <v>0</v>
      </c>
      <c r="R25" s="23">
        <f t="shared" si="5"/>
        <v>0</v>
      </c>
      <c r="S25" s="23">
        <f>S20</f>
        <v>0</v>
      </c>
      <c r="T25" s="23">
        <f t="shared" si="5"/>
        <v>26045337</v>
      </c>
      <c r="U25" s="358">
        <f>C25/'1.c'!C25*100</f>
        <v>100</v>
      </c>
    </row>
    <row r="26" spans="1:21" ht="12.75">
      <c r="A26" s="1">
        <v>19</v>
      </c>
      <c r="B26" s="4" t="s">
        <v>58</v>
      </c>
      <c r="C26" s="36">
        <f t="shared" si="0"/>
        <v>1333500</v>
      </c>
      <c r="D26" s="21">
        <f aca="true" t="shared" si="6" ref="D26:T26">SUM(D27:D28)</f>
        <v>0</v>
      </c>
      <c r="E26" s="21">
        <f t="shared" si="6"/>
        <v>1333500</v>
      </c>
      <c r="F26" s="21">
        <f>SUM(F27:F28)</f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1">
        <f t="shared" si="6"/>
        <v>0</v>
      </c>
      <c r="K26" s="21">
        <f t="shared" si="6"/>
        <v>0</v>
      </c>
      <c r="L26" s="21">
        <f t="shared" si="6"/>
        <v>0</v>
      </c>
      <c r="M26" s="21">
        <f t="shared" si="6"/>
        <v>0</v>
      </c>
      <c r="N26" s="21">
        <f t="shared" si="6"/>
        <v>0</v>
      </c>
      <c r="O26" s="21">
        <f t="shared" si="6"/>
        <v>0</v>
      </c>
      <c r="P26" s="21">
        <f t="shared" si="6"/>
        <v>0</v>
      </c>
      <c r="Q26" s="21">
        <f>SUM(Q27:Q28)</f>
        <v>0</v>
      </c>
      <c r="R26" s="21">
        <f t="shared" si="6"/>
        <v>0</v>
      </c>
      <c r="S26" s="21">
        <f>SUM(S27:S28)</f>
        <v>0</v>
      </c>
      <c r="T26" s="21">
        <f t="shared" si="6"/>
        <v>0</v>
      </c>
      <c r="U26" s="358">
        <f>C26/'1.c'!C26*100</f>
        <v>107.7140549273021</v>
      </c>
    </row>
    <row r="27" spans="1:21" ht="12.75">
      <c r="A27" s="1">
        <v>20</v>
      </c>
      <c r="B27" s="4" t="s">
        <v>59</v>
      </c>
      <c r="C27" s="36">
        <f t="shared" si="0"/>
        <v>296000</v>
      </c>
      <c r="D27" s="20"/>
      <c r="E27" s="20">
        <v>296000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358">
        <f>C27/'1.c'!C27*100</f>
        <v>87.57396449704143</v>
      </c>
    </row>
    <row r="28" spans="1:21" ht="16.5" customHeight="1">
      <c r="A28" s="1">
        <v>21</v>
      </c>
      <c r="B28" s="4" t="s">
        <v>60</v>
      </c>
      <c r="C28" s="36">
        <f t="shared" si="0"/>
        <v>1037500</v>
      </c>
      <c r="D28" s="20"/>
      <c r="E28" s="20">
        <v>1037500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358">
        <f>C28/'1.c'!C28*100</f>
        <v>115.27777777777777</v>
      </c>
    </row>
    <row r="29" spans="1:21" ht="18.75" customHeight="1">
      <c r="A29" s="1">
        <v>22</v>
      </c>
      <c r="B29" s="4" t="s">
        <v>61</v>
      </c>
      <c r="C29" s="36">
        <f t="shared" si="0"/>
        <v>7772616</v>
      </c>
      <c r="D29" s="20"/>
      <c r="E29" s="20">
        <v>7772616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358">
        <f>C29/'1.c'!C29*100</f>
        <v>103.63488000000001</v>
      </c>
    </row>
    <row r="30" spans="1:21" ht="12.75">
      <c r="A30" s="1">
        <v>23</v>
      </c>
      <c r="B30" s="4" t="s">
        <v>62</v>
      </c>
      <c r="C30" s="36">
        <f t="shared" si="0"/>
        <v>0</v>
      </c>
      <c r="D30" s="20"/>
      <c r="E30" s="8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358" t="e">
        <f>C30/'1.c'!C30*100</f>
        <v>#DIV/0!</v>
      </c>
    </row>
    <row r="31" spans="1:21" ht="26.25">
      <c r="A31" s="1">
        <v>24</v>
      </c>
      <c r="B31" s="4" t="s">
        <v>63</v>
      </c>
      <c r="C31" s="36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358" t="e">
        <f>C31/'1.c'!C31*100</f>
        <v>#DIV/0!</v>
      </c>
    </row>
    <row r="32" spans="1:21" ht="12.75">
      <c r="A32" s="1">
        <v>25</v>
      </c>
      <c r="B32" s="4" t="s">
        <v>64</v>
      </c>
      <c r="C32" s="36">
        <f t="shared" si="0"/>
        <v>0</v>
      </c>
      <c r="D32" s="21">
        <f>SUM(D31:D31)</f>
        <v>0</v>
      </c>
      <c r="E32" s="21"/>
      <c r="F32" s="21">
        <f>SUM(F29:F31)</f>
        <v>0</v>
      </c>
      <c r="G32" s="21">
        <f aca="true" t="shared" si="7" ref="G32:T32">SUM(G29:G31)</f>
        <v>0</v>
      </c>
      <c r="H32" s="21">
        <f t="shared" si="7"/>
        <v>0</v>
      </c>
      <c r="I32" s="21">
        <f t="shared" si="7"/>
        <v>0</v>
      </c>
      <c r="J32" s="21">
        <f t="shared" si="7"/>
        <v>0</v>
      </c>
      <c r="K32" s="21">
        <f t="shared" si="7"/>
        <v>0</v>
      </c>
      <c r="L32" s="21">
        <f t="shared" si="7"/>
        <v>0</v>
      </c>
      <c r="M32" s="21">
        <f t="shared" si="7"/>
        <v>0</v>
      </c>
      <c r="N32" s="21">
        <f t="shared" si="7"/>
        <v>0</v>
      </c>
      <c r="O32" s="21">
        <f t="shared" si="7"/>
        <v>0</v>
      </c>
      <c r="P32" s="21">
        <f t="shared" si="7"/>
        <v>0</v>
      </c>
      <c r="Q32" s="21">
        <f>SUM(Q29:Q31)</f>
        <v>0</v>
      </c>
      <c r="R32" s="21">
        <f t="shared" si="7"/>
        <v>0</v>
      </c>
      <c r="S32" s="21">
        <f>SUM(S29:S31)</f>
        <v>0</v>
      </c>
      <c r="T32" s="21">
        <f t="shared" si="7"/>
        <v>0</v>
      </c>
      <c r="U32" s="358" t="e">
        <f>C32/'1.c'!C32*100</f>
        <v>#DIV/0!</v>
      </c>
    </row>
    <row r="33" spans="1:21" ht="12.75">
      <c r="A33" s="1">
        <v>26</v>
      </c>
      <c r="B33" s="4" t="s">
        <v>65</v>
      </c>
      <c r="C33" s="36">
        <f t="shared" si="0"/>
        <v>28977</v>
      </c>
      <c r="D33" s="21">
        <f aca="true" t="shared" si="8" ref="D33:T33">SUM(D34:D36)</f>
        <v>0</v>
      </c>
      <c r="E33" s="21">
        <f t="shared" si="8"/>
        <v>28977</v>
      </c>
      <c r="F33" s="21">
        <f>SUM(F34:F36)</f>
        <v>0</v>
      </c>
      <c r="G33" s="21">
        <f t="shared" si="8"/>
        <v>0</v>
      </c>
      <c r="H33" s="21">
        <f t="shared" si="8"/>
        <v>0</v>
      </c>
      <c r="I33" s="21">
        <f t="shared" si="8"/>
        <v>0</v>
      </c>
      <c r="J33" s="21">
        <f t="shared" si="8"/>
        <v>0</v>
      </c>
      <c r="K33" s="21">
        <f t="shared" si="8"/>
        <v>0</v>
      </c>
      <c r="L33" s="21">
        <f t="shared" si="8"/>
        <v>0</v>
      </c>
      <c r="M33" s="21">
        <f t="shared" si="8"/>
        <v>0</v>
      </c>
      <c r="N33" s="21">
        <f t="shared" si="8"/>
        <v>0</v>
      </c>
      <c r="O33" s="21">
        <f t="shared" si="8"/>
        <v>0</v>
      </c>
      <c r="P33" s="21">
        <f t="shared" si="8"/>
        <v>0</v>
      </c>
      <c r="Q33" s="21">
        <f>SUM(Q34:Q36)</f>
        <v>0</v>
      </c>
      <c r="R33" s="21">
        <f t="shared" si="8"/>
        <v>0</v>
      </c>
      <c r="S33" s="21">
        <f>SUM(S34:S36)</f>
        <v>0</v>
      </c>
      <c r="T33" s="21">
        <f t="shared" si="8"/>
        <v>0</v>
      </c>
      <c r="U33" s="358">
        <f>C33/'1.c'!C33*100</f>
        <v>28.977000000000004</v>
      </c>
    </row>
    <row r="34" spans="1:21" ht="39">
      <c r="A34" s="1">
        <v>27</v>
      </c>
      <c r="B34" s="4" t="s">
        <v>66</v>
      </c>
      <c r="C34" s="36">
        <f t="shared" si="0"/>
        <v>28977</v>
      </c>
      <c r="D34" s="20"/>
      <c r="E34" s="20">
        <v>28977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358" t="e">
        <f>C34/'1.c'!C34*100</f>
        <v>#DIV/0!</v>
      </c>
    </row>
    <row r="35" spans="1:21" ht="12.75">
      <c r="A35" s="1">
        <v>28</v>
      </c>
      <c r="B35" s="4" t="s">
        <v>67</v>
      </c>
      <c r="C35" s="36">
        <f t="shared" si="0"/>
        <v>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358" t="e">
        <f>C35/'1.c'!C35*100</f>
        <v>#DIV/0!</v>
      </c>
    </row>
    <row r="36" spans="1:21" ht="12.75">
      <c r="A36" s="1">
        <v>29</v>
      </c>
      <c r="B36" s="4" t="s">
        <v>166</v>
      </c>
      <c r="C36" s="36">
        <f t="shared" si="0"/>
        <v>0</v>
      </c>
      <c r="D36" s="25"/>
      <c r="E36" s="20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358">
        <f>C36/'1.c'!C36*100</f>
        <v>0</v>
      </c>
    </row>
    <row r="37" spans="1:21" ht="12.75">
      <c r="A37" s="1">
        <v>30</v>
      </c>
      <c r="B37" s="5" t="s">
        <v>68</v>
      </c>
      <c r="C37" s="36">
        <f t="shared" si="0"/>
        <v>9135093</v>
      </c>
      <c r="D37" s="23">
        <f>D26+D29+D30+D31+D32+D33</f>
        <v>0</v>
      </c>
      <c r="E37" s="23">
        <f aca="true" t="shared" si="9" ref="E37:P37">E26+E29+E30+E31+E32+E33</f>
        <v>9135093</v>
      </c>
      <c r="F37" s="23">
        <f>F26+F29+F30+F31+F32+F33</f>
        <v>0</v>
      </c>
      <c r="G37" s="23">
        <f t="shared" si="9"/>
        <v>0</v>
      </c>
      <c r="H37" s="23">
        <f t="shared" si="9"/>
        <v>0</v>
      </c>
      <c r="I37" s="23">
        <f>I26+I32+I33</f>
        <v>0</v>
      </c>
      <c r="J37" s="23">
        <f t="shared" si="9"/>
        <v>0</v>
      </c>
      <c r="K37" s="23">
        <f>K26+K32+K33</f>
        <v>0</v>
      </c>
      <c r="L37" s="23">
        <f t="shared" si="9"/>
        <v>0</v>
      </c>
      <c r="M37" s="23">
        <f t="shared" si="9"/>
        <v>0</v>
      </c>
      <c r="N37" s="23">
        <f>N26+N32+N33</f>
        <v>0</v>
      </c>
      <c r="O37" s="23">
        <f t="shared" si="9"/>
        <v>0</v>
      </c>
      <c r="P37" s="23">
        <f t="shared" si="9"/>
        <v>0</v>
      </c>
      <c r="Q37" s="23">
        <f>Q26+Q32+Q33</f>
        <v>0</v>
      </c>
      <c r="R37" s="23">
        <f>R26+R32+R33</f>
        <v>0</v>
      </c>
      <c r="S37" s="23">
        <f>S26+S32+S33</f>
        <v>0</v>
      </c>
      <c r="T37" s="23">
        <f>T26+T32+T33</f>
        <v>0</v>
      </c>
      <c r="U37" s="358">
        <f>C37/'1.c'!C37*100</f>
        <v>103.36154107264086</v>
      </c>
    </row>
    <row r="38" spans="1:21" ht="12.75">
      <c r="A38" s="1">
        <v>31</v>
      </c>
      <c r="B38" s="6" t="s">
        <v>69</v>
      </c>
      <c r="C38" s="36">
        <f t="shared" si="0"/>
        <v>1015820</v>
      </c>
      <c r="D38" s="26">
        <f aca="true" t="shared" si="10" ref="D38:T38">SUM(D39:D41)</f>
        <v>0</v>
      </c>
      <c r="E38" s="26">
        <f t="shared" si="10"/>
        <v>0</v>
      </c>
      <c r="F38" s="26">
        <f>SUM(F39:F41)</f>
        <v>750000</v>
      </c>
      <c r="G38" s="26">
        <f t="shared" si="10"/>
        <v>75000</v>
      </c>
      <c r="H38" s="26">
        <f t="shared" si="10"/>
        <v>55570</v>
      </c>
      <c r="I38" s="26">
        <f t="shared" si="10"/>
        <v>0</v>
      </c>
      <c r="J38" s="26">
        <f t="shared" si="10"/>
        <v>0</v>
      </c>
      <c r="K38" s="26">
        <f t="shared" si="10"/>
        <v>38250</v>
      </c>
      <c r="L38" s="26">
        <f t="shared" si="10"/>
        <v>0</v>
      </c>
      <c r="M38" s="26">
        <f t="shared" si="10"/>
        <v>0</v>
      </c>
      <c r="N38" s="26">
        <f t="shared" si="10"/>
        <v>97000</v>
      </c>
      <c r="O38" s="26">
        <f t="shared" si="10"/>
        <v>0</v>
      </c>
      <c r="P38" s="26">
        <f t="shared" si="10"/>
        <v>0</v>
      </c>
      <c r="Q38" s="26">
        <f>SUM(Q39:Q41)</f>
        <v>0</v>
      </c>
      <c r="R38" s="26">
        <f t="shared" si="10"/>
        <v>0</v>
      </c>
      <c r="S38" s="26">
        <f>SUM(S39:S41)</f>
        <v>0</v>
      </c>
      <c r="T38" s="26">
        <f t="shared" si="10"/>
        <v>0</v>
      </c>
      <c r="U38" s="358">
        <f>C38/'1.c'!C38*100</f>
        <v>395.26070038910507</v>
      </c>
    </row>
    <row r="39" spans="1:21" ht="12.75">
      <c r="A39" s="1">
        <v>32</v>
      </c>
      <c r="B39" s="6" t="s">
        <v>70</v>
      </c>
      <c r="C39" s="36">
        <f t="shared" si="0"/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358" t="e">
        <f>C39/'1.c'!C39*100</f>
        <v>#DIV/0!</v>
      </c>
    </row>
    <row r="40" spans="1:21" ht="12.75">
      <c r="A40" s="1">
        <v>33</v>
      </c>
      <c r="B40" s="6" t="s">
        <v>71</v>
      </c>
      <c r="C40" s="36">
        <f t="shared" si="0"/>
        <v>93820</v>
      </c>
      <c r="D40" s="22"/>
      <c r="E40" s="22"/>
      <c r="F40" s="22"/>
      <c r="G40" s="22"/>
      <c r="H40" s="22">
        <v>55570</v>
      </c>
      <c r="I40" s="22"/>
      <c r="J40" s="22"/>
      <c r="K40" s="22">
        <v>38250</v>
      </c>
      <c r="L40" s="22"/>
      <c r="M40" s="22"/>
      <c r="N40" s="22"/>
      <c r="O40" s="22"/>
      <c r="P40" s="22"/>
      <c r="Q40" s="22"/>
      <c r="R40" s="22"/>
      <c r="S40" s="22"/>
      <c r="T40" s="22"/>
      <c r="U40" s="358">
        <f>C40/'1.c'!C40*100</f>
        <v>49.37894736842105</v>
      </c>
    </row>
    <row r="41" spans="1:21" ht="12.75">
      <c r="A41" s="1">
        <v>34</v>
      </c>
      <c r="B41" s="6" t="s">
        <v>72</v>
      </c>
      <c r="C41" s="36">
        <f t="shared" si="0"/>
        <v>922000</v>
      </c>
      <c r="D41" s="22"/>
      <c r="E41" s="22"/>
      <c r="F41" s="22">
        <v>750000</v>
      </c>
      <c r="G41" s="22">
        <v>75000</v>
      </c>
      <c r="H41" s="22"/>
      <c r="I41" s="22"/>
      <c r="J41" s="22"/>
      <c r="K41" s="22"/>
      <c r="L41" s="22"/>
      <c r="M41" s="22"/>
      <c r="N41" s="22">
        <v>97000</v>
      </c>
      <c r="O41" s="22"/>
      <c r="P41" s="22"/>
      <c r="Q41" s="22"/>
      <c r="R41" s="22"/>
      <c r="S41" s="22"/>
      <c r="T41" s="22"/>
      <c r="U41" s="358">
        <f>C41/'1.c'!C41*100</f>
        <v>1376.1194029850747</v>
      </c>
    </row>
    <row r="42" spans="1:21" ht="12.75">
      <c r="A42" s="1">
        <v>35</v>
      </c>
      <c r="B42" s="4" t="s">
        <v>73</v>
      </c>
      <c r="C42" s="36">
        <f t="shared" si="0"/>
        <v>1691765</v>
      </c>
      <c r="D42" s="26">
        <f aca="true" t="shared" si="11" ref="D42:T42">SUM(D43:D44)</f>
        <v>0</v>
      </c>
      <c r="E42" s="26">
        <f t="shared" si="11"/>
        <v>0</v>
      </c>
      <c r="F42" s="26">
        <f>SUM(F43:F44)</f>
        <v>0</v>
      </c>
      <c r="G42" s="26">
        <f t="shared" si="11"/>
        <v>0</v>
      </c>
      <c r="H42" s="26">
        <f t="shared" si="11"/>
        <v>121944</v>
      </c>
      <c r="I42" s="26">
        <f t="shared" si="11"/>
        <v>0</v>
      </c>
      <c r="J42" s="26">
        <f t="shared" si="11"/>
        <v>0</v>
      </c>
      <c r="K42" s="26">
        <f t="shared" si="11"/>
        <v>0</v>
      </c>
      <c r="L42" s="26">
        <f t="shared" si="11"/>
        <v>1569821</v>
      </c>
      <c r="M42" s="26">
        <f t="shared" si="11"/>
        <v>0</v>
      </c>
      <c r="N42" s="26">
        <f t="shared" si="11"/>
        <v>0</v>
      </c>
      <c r="O42" s="26">
        <f t="shared" si="11"/>
        <v>0</v>
      </c>
      <c r="P42" s="26">
        <f t="shared" si="11"/>
        <v>0</v>
      </c>
      <c r="Q42" s="26">
        <f>SUM(Q43:Q44)</f>
        <v>0</v>
      </c>
      <c r="R42" s="26">
        <f t="shared" si="11"/>
        <v>0</v>
      </c>
      <c r="S42" s="26">
        <f>SUM(S43:S44)</f>
        <v>0</v>
      </c>
      <c r="T42" s="26">
        <f t="shared" si="11"/>
        <v>0</v>
      </c>
      <c r="U42" s="358">
        <f>C42/'1.c'!C42*100</f>
        <v>111.43654546149176</v>
      </c>
    </row>
    <row r="43" spans="1:21" ht="12.75">
      <c r="A43" s="1">
        <v>36</v>
      </c>
      <c r="B43" s="4" t="s">
        <v>74</v>
      </c>
      <c r="C43" s="36">
        <f t="shared" si="0"/>
        <v>1569821</v>
      </c>
      <c r="D43" s="20"/>
      <c r="E43" s="20"/>
      <c r="F43" s="20"/>
      <c r="G43" s="20"/>
      <c r="H43" s="20"/>
      <c r="I43" s="20"/>
      <c r="J43" s="20"/>
      <c r="K43" s="20"/>
      <c r="L43" s="20">
        <v>1569821</v>
      </c>
      <c r="M43" s="20"/>
      <c r="N43" s="20"/>
      <c r="O43" s="20"/>
      <c r="P43" s="20"/>
      <c r="Q43" s="20"/>
      <c r="R43" s="20"/>
      <c r="S43" s="20"/>
      <c r="T43" s="20"/>
      <c r="U43" s="358">
        <f>C43/'1.c'!C43*100</f>
        <v>112.27908181000213</v>
      </c>
    </row>
    <row r="44" spans="1:21" ht="12.75">
      <c r="A44" s="1">
        <v>37</v>
      </c>
      <c r="B44" s="4" t="s">
        <v>75</v>
      </c>
      <c r="C44" s="36">
        <f t="shared" si="0"/>
        <v>121944</v>
      </c>
      <c r="D44" s="20"/>
      <c r="E44" s="20"/>
      <c r="F44" s="20"/>
      <c r="G44" s="20"/>
      <c r="H44" s="20">
        <v>121944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358">
        <f>C44/'1.c'!C44*100</f>
        <v>101.62</v>
      </c>
    </row>
    <row r="45" spans="1:21" ht="12.75">
      <c r="A45" s="1">
        <v>38</v>
      </c>
      <c r="B45" s="4" t="s">
        <v>76</v>
      </c>
      <c r="C45" s="36">
        <f t="shared" si="0"/>
        <v>978027</v>
      </c>
      <c r="D45" s="26">
        <f aca="true" t="shared" si="12" ref="D45:T45">SUM(D46:D50)</f>
        <v>0</v>
      </c>
      <c r="E45" s="26">
        <f t="shared" si="12"/>
        <v>0</v>
      </c>
      <c r="F45" s="26">
        <f>SUM(F46:F50)</f>
        <v>0</v>
      </c>
      <c r="G45" s="26">
        <f t="shared" si="12"/>
        <v>0</v>
      </c>
      <c r="H45" s="26">
        <f t="shared" si="12"/>
        <v>259000</v>
      </c>
      <c r="I45" s="26">
        <f t="shared" si="12"/>
        <v>0</v>
      </c>
      <c r="J45" s="26">
        <f t="shared" si="12"/>
        <v>0</v>
      </c>
      <c r="K45" s="26">
        <f t="shared" si="12"/>
        <v>0</v>
      </c>
      <c r="L45" s="26">
        <f t="shared" si="12"/>
        <v>0</v>
      </c>
      <c r="M45" s="26">
        <f t="shared" si="12"/>
        <v>0</v>
      </c>
      <c r="N45" s="26">
        <f t="shared" si="12"/>
        <v>0</v>
      </c>
      <c r="O45" s="26">
        <f t="shared" si="12"/>
        <v>0</v>
      </c>
      <c r="P45" s="26">
        <f t="shared" si="12"/>
        <v>401682</v>
      </c>
      <c r="Q45" s="26">
        <f>SUM(Q46:Q50)</f>
        <v>317345</v>
      </c>
      <c r="R45" s="26">
        <f t="shared" si="12"/>
        <v>0</v>
      </c>
      <c r="S45" s="26">
        <f>SUM(S46:S50)</f>
        <v>0</v>
      </c>
      <c r="T45" s="26">
        <f t="shared" si="12"/>
        <v>0</v>
      </c>
      <c r="U45" s="358">
        <f>C45/'1.c'!C45*100</f>
        <v>308.19045518284514</v>
      </c>
    </row>
    <row r="46" spans="1:21" ht="26.25">
      <c r="A46" s="1">
        <v>39</v>
      </c>
      <c r="B46" s="4" t="s">
        <v>77</v>
      </c>
      <c r="C46" s="36">
        <f t="shared" si="0"/>
        <v>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358" t="e">
        <f>C46/'1.c'!C46*100</f>
        <v>#DIV/0!</v>
      </c>
    </row>
    <row r="47" spans="1:21" ht="26.25">
      <c r="A47" s="1">
        <v>40</v>
      </c>
      <c r="B47" s="4" t="s">
        <v>78</v>
      </c>
      <c r="C47" s="36">
        <f t="shared" si="0"/>
        <v>317345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>
        <v>317345</v>
      </c>
      <c r="R47" s="20"/>
      <c r="S47" s="20"/>
      <c r="T47" s="20"/>
      <c r="U47" s="358">
        <f>C47/'1.c'!C47*100</f>
        <v>100</v>
      </c>
    </row>
    <row r="48" spans="1:21" ht="12.75">
      <c r="A48" s="1">
        <v>41</v>
      </c>
      <c r="B48" s="4" t="s">
        <v>79</v>
      </c>
      <c r="C48" s="36">
        <f t="shared" si="0"/>
        <v>660682</v>
      </c>
      <c r="D48" s="20"/>
      <c r="E48" s="20"/>
      <c r="F48" s="20"/>
      <c r="G48" s="20"/>
      <c r="H48" s="20">
        <v>259000</v>
      </c>
      <c r="I48" s="20"/>
      <c r="J48" s="20"/>
      <c r="K48" s="20"/>
      <c r="L48" s="20"/>
      <c r="M48" s="20"/>
      <c r="N48" s="20"/>
      <c r="O48" s="20"/>
      <c r="P48" s="20">
        <v>401682</v>
      </c>
      <c r="Q48" s="20"/>
      <c r="R48" s="20"/>
      <c r="S48" s="20"/>
      <c r="T48" s="20"/>
      <c r="U48" s="358" t="e">
        <f>C48/'1.c'!C48*100</f>
        <v>#DIV/0!</v>
      </c>
    </row>
    <row r="49" spans="1:21" ht="26.25">
      <c r="A49" s="1">
        <v>42</v>
      </c>
      <c r="B49" s="4" t="s">
        <v>80</v>
      </c>
      <c r="C49" s="36">
        <f t="shared" si="0"/>
        <v>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358" t="e">
        <f>C49/'1.c'!C49*100</f>
        <v>#DIV/0!</v>
      </c>
    </row>
    <row r="50" spans="1:21" ht="12.75">
      <c r="A50" s="1">
        <v>43</v>
      </c>
      <c r="B50" s="4" t="s">
        <v>81</v>
      </c>
      <c r="C50" s="36">
        <f t="shared" si="0"/>
        <v>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358" t="e">
        <f>C50/'1.c'!C50*100</f>
        <v>#DIV/0!</v>
      </c>
    </row>
    <row r="51" spans="1:21" ht="12.75">
      <c r="A51" s="1">
        <v>44</v>
      </c>
      <c r="B51" s="4" t="s">
        <v>82</v>
      </c>
      <c r="C51" s="36">
        <f t="shared" si="0"/>
        <v>564264</v>
      </c>
      <c r="D51" s="20"/>
      <c r="E51" s="20"/>
      <c r="F51" s="20"/>
      <c r="G51" s="20"/>
      <c r="H51" s="20"/>
      <c r="I51" s="20"/>
      <c r="J51" s="20"/>
      <c r="K51" s="20"/>
      <c r="L51" s="20"/>
      <c r="M51" s="20">
        <v>564264</v>
      </c>
      <c r="N51" s="20"/>
      <c r="O51" s="20"/>
      <c r="P51" s="20"/>
      <c r="Q51" s="20"/>
      <c r="R51" s="20"/>
      <c r="S51" s="20"/>
      <c r="T51" s="20"/>
      <c r="U51" s="358">
        <f>C51/'1.c'!C51*100</f>
        <v>82.98</v>
      </c>
    </row>
    <row r="52" spans="1:21" ht="12.75">
      <c r="A52" s="1">
        <v>45</v>
      </c>
      <c r="B52" s="4" t="s">
        <v>83</v>
      </c>
      <c r="C52" s="36">
        <f t="shared" si="0"/>
        <v>7289433</v>
      </c>
      <c r="D52" s="20"/>
      <c r="E52" s="20"/>
      <c r="F52" s="20"/>
      <c r="G52" s="20"/>
      <c r="H52" s="20">
        <v>7289433</v>
      </c>
      <c r="I52" s="30"/>
      <c r="J52" s="20"/>
      <c r="K52" s="30"/>
      <c r="L52" s="20"/>
      <c r="M52" s="20"/>
      <c r="N52" s="30"/>
      <c r="O52" s="20"/>
      <c r="P52" s="20"/>
      <c r="Q52" s="30"/>
      <c r="R52" s="30"/>
      <c r="S52" s="30"/>
      <c r="T52" s="30"/>
      <c r="U52" s="358" t="e">
        <f>C52/'1.c'!C52*100</f>
        <v>#DIV/0!</v>
      </c>
    </row>
    <row r="53" spans="1:21" ht="12.75">
      <c r="A53" s="1">
        <v>46</v>
      </c>
      <c r="B53" s="4" t="s">
        <v>84</v>
      </c>
      <c r="C53" s="36">
        <f t="shared" si="0"/>
        <v>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358">
        <f>C53/'1.c'!C53*100</f>
        <v>0</v>
      </c>
    </row>
    <row r="54" spans="1:21" ht="26.25">
      <c r="A54" s="1">
        <v>47</v>
      </c>
      <c r="B54" s="4" t="s">
        <v>85</v>
      </c>
      <c r="C54" s="36">
        <f t="shared" si="0"/>
        <v>8033</v>
      </c>
      <c r="D54" s="20"/>
      <c r="E54" s="20"/>
      <c r="F54" s="20">
        <v>6930</v>
      </c>
      <c r="G54" s="20"/>
      <c r="H54" s="20"/>
      <c r="I54" s="20">
        <v>1092</v>
      </c>
      <c r="J54" s="20">
        <v>11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358" t="e">
        <f>C54/'1.c'!C54*100</f>
        <v>#DIV/0!</v>
      </c>
    </row>
    <row r="55" spans="1:21" ht="12.75">
      <c r="A55" s="1">
        <v>48</v>
      </c>
      <c r="B55" s="4" t="s">
        <v>86</v>
      </c>
      <c r="C55" s="36">
        <f t="shared" si="0"/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358" t="e">
        <f>C55/'1.c'!C55*100</f>
        <v>#DIV/0!</v>
      </c>
    </row>
    <row r="56" spans="1:21" ht="26.25">
      <c r="A56" s="1">
        <v>49</v>
      </c>
      <c r="B56" s="4" t="s">
        <v>87</v>
      </c>
      <c r="C56" s="36">
        <f t="shared" si="0"/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358" t="e">
        <f>C56/'1.c'!C56*100</f>
        <v>#DIV/0!</v>
      </c>
    </row>
    <row r="57" spans="1:21" ht="12.75">
      <c r="A57" s="1">
        <v>50</v>
      </c>
      <c r="B57" s="4" t="s">
        <v>88</v>
      </c>
      <c r="C57" s="36">
        <f t="shared" si="0"/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358" t="e">
        <f>C57/'1.c'!C57*100</f>
        <v>#DIV/0!</v>
      </c>
    </row>
    <row r="58" spans="1:21" ht="12.75">
      <c r="A58" s="1">
        <v>51</v>
      </c>
      <c r="B58" s="4" t="s">
        <v>89</v>
      </c>
      <c r="C58" s="36">
        <f t="shared" si="0"/>
        <v>0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358" t="e">
        <f>C58/'1.c'!C58*100</f>
        <v>#DIV/0!</v>
      </c>
    </row>
    <row r="59" spans="1:21" ht="12.75">
      <c r="A59" s="1">
        <v>52</v>
      </c>
      <c r="B59" s="4" t="s">
        <v>167</v>
      </c>
      <c r="C59" s="36">
        <f t="shared" si="0"/>
        <v>4211</v>
      </c>
      <c r="D59" s="20"/>
      <c r="E59" s="20"/>
      <c r="F59" s="20">
        <v>2803</v>
      </c>
      <c r="G59" s="20"/>
      <c r="H59" s="20">
        <v>1406</v>
      </c>
      <c r="I59" s="20"/>
      <c r="J59" s="20">
        <v>1</v>
      </c>
      <c r="K59" s="20"/>
      <c r="L59" s="20"/>
      <c r="M59" s="20"/>
      <c r="N59" s="20"/>
      <c r="O59" s="20"/>
      <c r="P59" s="20"/>
      <c r="Q59" s="20"/>
      <c r="R59" s="20"/>
      <c r="S59" s="20">
        <v>1</v>
      </c>
      <c r="T59" s="20"/>
      <c r="U59" s="358" t="e">
        <f>C59/'1.c'!C59*100</f>
        <v>#DIV/0!</v>
      </c>
    </row>
    <row r="60" spans="1:21" ht="12.75">
      <c r="A60" s="1">
        <v>53</v>
      </c>
      <c r="B60" s="5" t="s">
        <v>90</v>
      </c>
      <c r="C60" s="36">
        <f t="shared" si="0"/>
        <v>11551553</v>
      </c>
      <c r="D60" s="23">
        <f aca="true" t="shared" si="13" ref="D60:T60">D38+D42+D45+D51+D52+D53+D54+D55+D56+D57+D58+D59</f>
        <v>0</v>
      </c>
      <c r="E60" s="23">
        <f t="shared" si="13"/>
        <v>0</v>
      </c>
      <c r="F60" s="23">
        <f>F38+F42+F45+F51+F52+F53+F54+F55+F56+F57+F58+F59</f>
        <v>759733</v>
      </c>
      <c r="G60" s="23">
        <f t="shared" si="13"/>
        <v>75000</v>
      </c>
      <c r="H60" s="23">
        <f t="shared" si="13"/>
        <v>7727353</v>
      </c>
      <c r="I60" s="23">
        <f t="shared" si="13"/>
        <v>1092</v>
      </c>
      <c r="J60" s="23">
        <f t="shared" si="13"/>
        <v>12</v>
      </c>
      <c r="K60" s="23">
        <f t="shared" si="13"/>
        <v>38250</v>
      </c>
      <c r="L60" s="23">
        <f t="shared" si="13"/>
        <v>1569821</v>
      </c>
      <c r="M60" s="23">
        <f t="shared" si="13"/>
        <v>564264</v>
      </c>
      <c r="N60" s="23">
        <f t="shared" si="13"/>
        <v>97000</v>
      </c>
      <c r="O60" s="23">
        <f t="shared" si="13"/>
        <v>0</v>
      </c>
      <c r="P60" s="23">
        <f t="shared" si="13"/>
        <v>401682</v>
      </c>
      <c r="Q60" s="23">
        <f>Q38+Q42+Q45+Q51+Q52+Q53+Q54+Q55+Q56+Q57+Q58+Q59</f>
        <v>317345</v>
      </c>
      <c r="R60" s="23">
        <f t="shared" si="13"/>
        <v>0</v>
      </c>
      <c r="S60" s="23">
        <f>S38+S42+S45+S51+S52+S53+S54+S55+S56+S57+S58+S59</f>
        <v>1</v>
      </c>
      <c r="T60" s="23">
        <f t="shared" si="13"/>
        <v>0</v>
      </c>
      <c r="U60" s="358">
        <f>C60/'1.c'!C60*100</f>
        <v>122.71559772202482</v>
      </c>
    </row>
    <row r="61" spans="1:21" ht="12.75">
      <c r="A61" s="83">
        <v>54</v>
      </c>
      <c r="B61" s="84" t="s">
        <v>91</v>
      </c>
      <c r="C61" s="36">
        <f t="shared" si="0"/>
        <v>26997900</v>
      </c>
      <c r="D61" s="85"/>
      <c r="E61" s="85"/>
      <c r="F61" s="85"/>
      <c r="G61" s="85"/>
      <c r="H61" s="20">
        <v>26997900</v>
      </c>
      <c r="I61" s="20"/>
      <c r="J61" s="85"/>
      <c r="K61" s="20"/>
      <c r="L61" s="85"/>
      <c r="M61" s="85"/>
      <c r="N61" s="20"/>
      <c r="O61" s="85"/>
      <c r="P61" s="85"/>
      <c r="Q61" s="20"/>
      <c r="R61" s="20"/>
      <c r="S61" s="20"/>
      <c r="T61" s="20"/>
      <c r="U61" s="358">
        <f>C61/'1.c'!C61*100</f>
        <v>109.76764042202842</v>
      </c>
    </row>
    <row r="62" spans="1:25" s="92" customFormat="1" ht="12.75">
      <c r="A62" s="86"/>
      <c r="B62" s="87" t="s">
        <v>138</v>
      </c>
      <c r="C62" s="36">
        <f t="shared" si="0"/>
        <v>0</v>
      </c>
      <c r="D62" s="88"/>
      <c r="E62" s="88"/>
      <c r="F62" s="88"/>
      <c r="G62" s="88"/>
      <c r="H62" s="88"/>
      <c r="I62" s="23">
        <f>I61</f>
        <v>0</v>
      </c>
      <c r="J62" s="88"/>
      <c r="K62" s="23">
        <f>K61</f>
        <v>0</v>
      </c>
      <c r="L62" s="88"/>
      <c r="M62" s="88"/>
      <c r="N62" s="23">
        <f>N61</f>
        <v>0</v>
      </c>
      <c r="O62" s="88"/>
      <c r="P62" s="88"/>
      <c r="Q62" s="23">
        <f>Q61</f>
        <v>0</v>
      </c>
      <c r="R62" s="23">
        <f>R61</f>
        <v>0</v>
      </c>
      <c r="S62" s="23">
        <f>S61</f>
        <v>0</v>
      </c>
      <c r="T62" s="23">
        <f>T61</f>
        <v>0</v>
      </c>
      <c r="U62" s="358" t="e">
        <f>C62/'1.c'!C62*100</f>
        <v>#DIV/0!</v>
      </c>
      <c r="V62" s="89"/>
      <c r="W62" s="89"/>
      <c r="X62" s="90"/>
      <c r="Y62" s="91"/>
    </row>
    <row r="63" spans="1:21" ht="12.75">
      <c r="A63" s="93">
        <v>55</v>
      </c>
      <c r="B63" s="94" t="s">
        <v>92</v>
      </c>
      <c r="C63" s="36">
        <f t="shared" si="0"/>
        <v>26997900</v>
      </c>
      <c r="D63" s="95">
        <f aca="true" t="shared" si="14" ref="D63:P63">D61</f>
        <v>0</v>
      </c>
      <c r="E63" s="95">
        <f t="shared" si="14"/>
        <v>0</v>
      </c>
      <c r="F63" s="95">
        <f>F61</f>
        <v>0</v>
      </c>
      <c r="G63" s="95">
        <f t="shared" si="14"/>
        <v>0</v>
      </c>
      <c r="H63" s="95">
        <f t="shared" si="14"/>
        <v>26997900</v>
      </c>
      <c r="I63" s="23"/>
      <c r="J63" s="95">
        <f t="shared" si="14"/>
        <v>0</v>
      </c>
      <c r="K63" s="23"/>
      <c r="L63" s="95">
        <f t="shared" si="14"/>
        <v>0</v>
      </c>
      <c r="M63" s="95">
        <f t="shared" si="14"/>
        <v>0</v>
      </c>
      <c r="N63" s="23"/>
      <c r="O63" s="95">
        <f t="shared" si="14"/>
        <v>0</v>
      </c>
      <c r="P63" s="95">
        <f t="shared" si="14"/>
        <v>0</v>
      </c>
      <c r="Q63" s="23"/>
      <c r="R63" s="23"/>
      <c r="S63" s="23"/>
      <c r="T63" s="23"/>
      <c r="U63" s="358">
        <f>C63/'1.c'!C63*100</f>
        <v>109.76764042202842</v>
      </c>
    </row>
    <row r="64" spans="1:21" ht="26.25">
      <c r="A64" s="1">
        <v>56</v>
      </c>
      <c r="B64" s="4" t="s">
        <v>93</v>
      </c>
      <c r="C64" s="36">
        <f t="shared" si="0"/>
        <v>0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358" t="e">
        <f>C64/'1.c'!C64*100</f>
        <v>#DIV/0!</v>
      </c>
    </row>
    <row r="65" spans="1:21" ht="12.75">
      <c r="A65" s="1">
        <v>57</v>
      </c>
      <c r="B65" s="4" t="s">
        <v>94</v>
      </c>
      <c r="C65" s="36">
        <f t="shared" si="0"/>
        <v>246743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>
        <v>246743</v>
      </c>
      <c r="P65" s="20"/>
      <c r="Q65" s="20"/>
      <c r="R65" s="20"/>
      <c r="S65" s="20"/>
      <c r="T65" s="20"/>
      <c r="U65" s="358">
        <f>C65/'1.c'!C65*100</f>
        <v>246.74299999999997</v>
      </c>
    </row>
    <row r="66" spans="1:21" ht="12.75">
      <c r="A66" s="1">
        <v>58</v>
      </c>
      <c r="B66" s="4" t="s">
        <v>95</v>
      </c>
      <c r="C66" s="36">
        <f t="shared" si="0"/>
        <v>0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65"/>
      <c r="R66" s="65"/>
      <c r="S66" s="25"/>
      <c r="T66" s="25"/>
      <c r="U66" s="358" t="e">
        <f>C66/'1.c'!C66*100</f>
        <v>#DIV/0!</v>
      </c>
    </row>
    <row r="67" spans="1:21" ht="12.75">
      <c r="A67" s="1">
        <v>59</v>
      </c>
      <c r="B67" s="5" t="s">
        <v>96</v>
      </c>
      <c r="C67" s="36">
        <f t="shared" si="0"/>
        <v>246743</v>
      </c>
      <c r="D67" s="27">
        <f aca="true" t="shared" si="15" ref="D67:P67">SUM(D64:D66)</f>
        <v>0</v>
      </c>
      <c r="E67" s="27">
        <f t="shared" si="15"/>
        <v>0</v>
      </c>
      <c r="F67" s="27">
        <f>SUM(F64:F66)</f>
        <v>0</v>
      </c>
      <c r="G67" s="27">
        <f t="shared" si="15"/>
        <v>0</v>
      </c>
      <c r="H67" s="27">
        <f t="shared" si="15"/>
        <v>0</v>
      </c>
      <c r="I67" s="27"/>
      <c r="J67" s="27">
        <f t="shared" si="15"/>
        <v>0</v>
      </c>
      <c r="K67" s="27">
        <f t="shared" si="15"/>
        <v>0</v>
      </c>
      <c r="L67" s="27">
        <f t="shared" si="15"/>
        <v>0</v>
      </c>
      <c r="M67" s="27">
        <f t="shared" si="15"/>
        <v>0</v>
      </c>
      <c r="N67" s="27">
        <f t="shared" si="15"/>
        <v>0</v>
      </c>
      <c r="O67" s="27">
        <f t="shared" si="15"/>
        <v>246743</v>
      </c>
      <c r="P67" s="27">
        <f t="shared" si="15"/>
        <v>0</v>
      </c>
      <c r="Q67" s="27">
        <f>SUM(Q64+Q66)</f>
        <v>0</v>
      </c>
      <c r="R67" s="27">
        <f>SUM(R64+R66)</f>
        <v>0</v>
      </c>
      <c r="S67" s="27">
        <f>SUM(S64:S66)</f>
        <v>0</v>
      </c>
      <c r="T67" s="27">
        <f>SUM(T64:T66)</f>
        <v>0</v>
      </c>
      <c r="U67" s="358">
        <f>C67/'1.c'!C67*100</f>
        <v>246.74299999999997</v>
      </c>
    </row>
    <row r="68" spans="1:21" ht="12.75">
      <c r="A68" s="1">
        <v>60</v>
      </c>
      <c r="B68" s="7" t="s">
        <v>97</v>
      </c>
      <c r="C68" s="36">
        <f t="shared" si="0"/>
        <v>100886373</v>
      </c>
      <c r="D68" s="28">
        <f>D19+D25+D37+D60+D62+D63+D67</f>
        <v>22493754</v>
      </c>
      <c r="E68" s="28">
        <f aca="true" t="shared" si="16" ref="E68:T68">E19+E25+E37+E60+E62+E63+E67</f>
        <v>9135093</v>
      </c>
      <c r="F68" s="28">
        <f>F19+F25+F37+F60+F62+F63+F67</f>
        <v>1030494</v>
      </c>
      <c r="G68" s="28">
        <f t="shared" si="16"/>
        <v>75000</v>
      </c>
      <c r="H68" s="28">
        <f t="shared" si="16"/>
        <v>34725253</v>
      </c>
      <c r="I68" s="28">
        <f>I19+I25+I37+I60+I62+I63+I67</f>
        <v>1092</v>
      </c>
      <c r="J68" s="28">
        <f t="shared" si="16"/>
        <v>4095244</v>
      </c>
      <c r="K68" s="28">
        <f>K19+K25+K37+K60+K62+K63+K67</f>
        <v>38250</v>
      </c>
      <c r="L68" s="28">
        <f t="shared" si="16"/>
        <v>1569821</v>
      </c>
      <c r="M68" s="28">
        <f t="shared" si="16"/>
        <v>564264</v>
      </c>
      <c r="N68" s="28">
        <f t="shared" si="16"/>
        <v>97000</v>
      </c>
      <c r="O68" s="28">
        <f t="shared" si="16"/>
        <v>246743</v>
      </c>
      <c r="P68" s="28">
        <f t="shared" si="16"/>
        <v>401682</v>
      </c>
      <c r="Q68" s="28">
        <f>Q19+Q25+Q37+Q60+Q62+Q63+Q67</f>
        <v>317345</v>
      </c>
      <c r="R68" s="28">
        <f t="shared" si="16"/>
        <v>50000</v>
      </c>
      <c r="S68" s="28">
        <f>S19+S25+S37+S60+S62+S63+S67</f>
        <v>1</v>
      </c>
      <c r="T68" s="28">
        <f t="shared" si="16"/>
        <v>26045337</v>
      </c>
      <c r="U68" s="358">
        <f>C68/'1.c'!C68*100</f>
        <v>102.87208193598576</v>
      </c>
    </row>
    <row r="69" spans="1:21" ht="26.25">
      <c r="A69" s="1">
        <v>61</v>
      </c>
      <c r="B69" s="4" t="s">
        <v>98</v>
      </c>
      <c r="C69" s="36">
        <f t="shared" si="0"/>
        <v>64724376</v>
      </c>
      <c r="D69" s="20">
        <v>64724376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358">
        <f>C69/'1.c'!C69*100</f>
        <v>100</v>
      </c>
    </row>
    <row r="70" spans="1:21" ht="12.75">
      <c r="A70" s="1">
        <v>62</v>
      </c>
      <c r="B70" s="4" t="s">
        <v>99</v>
      </c>
      <c r="C70" s="36">
        <f t="shared" si="0"/>
        <v>2347156</v>
      </c>
      <c r="D70" s="20">
        <v>2347156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358">
        <f>C70/'1.c'!C70*100</f>
        <v>100</v>
      </c>
    </row>
    <row r="71" spans="1:21" ht="12.75">
      <c r="A71" s="1">
        <v>63</v>
      </c>
      <c r="B71" s="4" t="s">
        <v>105</v>
      </c>
      <c r="C71" s="36">
        <f>SUM(D71:T71)</f>
        <v>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358" t="e">
        <f>C71/'1.c'!C71*100</f>
        <v>#DIV/0!</v>
      </c>
    </row>
    <row r="72" spans="1:21" ht="12.75">
      <c r="A72" s="1">
        <v>64</v>
      </c>
      <c r="B72" s="4" t="s">
        <v>100</v>
      </c>
      <c r="C72" s="36">
        <f>SUM(D72:T72)</f>
        <v>67071532</v>
      </c>
      <c r="D72" s="24">
        <f aca="true" t="shared" si="17" ref="D72:T72">SUM(D69:D71)</f>
        <v>67071532</v>
      </c>
      <c r="E72" s="24">
        <f t="shared" si="17"/>
        <v>0</v>
      </c>
      <c r="F72" s="24">
        <f>SUM(F69:F71)</f>
        <v>0</v>
      </c>
      <c r="G72" s="24">
        <f t="shared" si="17"/>
        <v>0</v>
      </c>
      <c r="H72" s="24">
        <f t="shared" si="17"/>
        <v>0</v>
      </c>
      <c r="I72" s="24">
        <f t="shared" si="17"/>
        <v>0</v>
      </c>
      <c r="J72" s="24">
        <f t="shared" si="17"/>
        <v>0</v>
      </c>
      <c r="K72" s="24">
        <f t="shared" si="17"/>
        <v>0</v>
      </c>
      <c r="L72" s="24">
        <f t="shared" si="17"/>
        <v>0</v>
      </c>
      <c r="M72" s="24">
        <f t="shared" si="17"/>
        <v>0</v>
      </c>
      <c r="N72" s="24">
        <f t="shared" si="17"/>
        <v>0</v>
      </c>
      <c r="O72" s="24">
        <f t="shared" si="17"/>
        <v>0</v>
      </c>
      <c r="P72" s="24">
        <f t="shared" si="17"/>
        <v>0</v>
      </c>
      <c r="Q72" s="24">
        <f>SUM(Q69:Q71)</f>
        <v>0</v>
      </c>
      <c r="R72" s="24">
        <f t="shared" si="17"/>
        <v>0</v>
      </c>
      <c r="S72" s="24">
        <f>SUM(S69:S71)</f>
        <v>0</v>
      </c>
      <c r="T72" s="24">
        <f t="shared" si="17"/>
        <v>0</v>
      </c>
      <c r="U72" s="358">
        <f>C72/'1.c'!C72*100</f>
        <v>100</v>
      </c>
    </row>
    <row r="73" spans="1:21" ht="13.5" thickBot="1">
      <c r="A73" s="1">
        <v>65</v>
      </c>
      <c r="B73" s="8" t="s">
        <v>101</v>
      </c>
      <c r="C73" s="123">
        <f>SUM(D73:T73)</f>
        <v>67071532</v>
      </c>
      <c r="D73" s="29">
        <f aca="true" t="shared" si="18" ref="D73:T73">D72</f>
        <v>67071532</v>
      </c>
      <c r="E73" s="29">
        <f t="shared" si="18"/>
        <v>0</v>
      </c>
      <c r="F73" s="29">
        <f>F72</f>
        <v>0</v>
      </c>
      <c r="G73" s="29">
        <f t="shared" si="18"/>
        <v>0</v>
      </c>
      <c r="H73" s="29">
        <f t="shared" si="18"/>
        <v>0</v>
      </c>
      <c r="I73" s="29">
        <f t="shared" si="18"/>
        <v>0</v>
      </c>
      <c r="J73" s="29">
        <f t="shared" si="18"/>
        <v>0</v>
      </c>
      <c r="K73" s="29">
        <f t="shared" si="18"/>
        <v>0</v>
      </c>
      <c r="L73" s="29">
        <f t="shared" si="18"/>
        <v>0</v>
      </c>
      <c r="M73" s="29">
        <f t="shared" si="18"/>
        <v>0</v>
      </c>
      <c r="N73" s="29">
        <f t="shared" si="18"/>
        <v>0</v>
      </c>
      <c r="O73" s="29">
        <f t="shared" si="18"/>
        <v>0</v>
      </c>
      <c r="P73" s="29">
        <f t="shared" si="18"/>
        <v>0</v>
      </c>
      <c r="Q73" s="29">
        <f>Q72</f>
        <v>0</v>
      </c>
      <c r="R73" s="29">
        <f t="shared" si="18"/>
        <v>0</v>
      </c>
      <c r="S73" s="29">
        <f>S72</f>
        <v>0</v>
      </c>
      <c r="T73" s="29">
        <f t="shared" si="18"/>
        <v>0</v>
      </c>
      <c r="U73" s="358">
        <f>C73/'1.c'!C73*100</f>
        <v>100</v>
      </c>
    </row>
    <row r="74" spans="1:21" ht="14.25" thickBot="1" thickTop="1">
      <c r="A74" s="1">
        <v>66</v>
      </c>
      <c r="B74" s="9" t="s">
        <v>40</v>
      </c>
      <c r="C74" s="124">
        <f>SUM(D74:T74)</f>
        <v>167957905</v>
      </c>
      <c r="D74" s="96">
        <f aca="true" t="shared" si="19" ref="D74:T74">D68+D73</f>
        <v>89565286</v>
      </c>
      <c r="E74" s="96">
        <f t="shared" si="19"/>
        <v>9135093</v>
      </c>
      <c r="F74" s="96">
        <f>F68+F73</f>
        <v>1030494</v>
      </c>
      <c r="G74" s="96">
        <f t="shared" si="19"/>
        <v>75000</v>
      </c>
      <c r="H74" s="96">
        <f t="shared" si="19"/>
        <v>34725253</v>
      </c>
      <c r="I74" s="122">
        <f t="shared" si="19"/>
        <v>1092</v>
      </c>
      <c r="J74" s="96">
        <f t="shared" si="19"/>
        <v>4095244</v>
      </c>
      <c r="K74" s="122">
        <f t="shared" si="19"/>
        <v>38250</v>
      </c>
      <c r="L74" s="122">
        <f t="shared" si="19"/>
        <v>1569821</v>
      </c>
      <c r="M74" s="122">
        <f t="shared" si="19"/>
        <v>564264</v>
      </c>
      <c r="N74" s="122">
        <f t="shared" si="19"/>
        <v>97000</v>
      </c>
      <c r="O74" s="122">
        <f t="shared" si="19"/>
        <v>246743</v>
      </c>
      <c r="P74" s="122">
        <f t="shared" si="19"/>
        <v>401682</v>
      </c>
      <c r="Q74" s="122">
        <f>Q68+Q73</f>
        <v>317345</v>
      </c>
      <c r="R74" s="122">
        <f t="shared" si="19"/>
        <v>50000</v>
      </c>
      <c r="S74" s="122">
        <f>S68+S73</f>
        <v>1</v>
      </c>
      <c r="T74" s="122">
        <f t="shared" si="19"/>
        <v>26045337</v>
      </c>
      <c r="U74" s="358">
        <f>C74/'1.c'!C74*100</f>
        <v>101.70559614592263</v>
      </c>
    </row>
    <row r="75" ht="13.5" thickTop="1"/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55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pane ySplit="6" topLeftCell="A7" activePane="bottomLeft" state="frozen"/>
      <selection pane="topLeft" activeCell="A1" sqref="A1:E1"/>
      <selection pane="bottomLeft" activeCell="C2" sqref="C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13.625" style="0" customWidth="1"/>
  </cols>
  <sheetData>
    <row r="1" spans="1:23" ht="12.75">
      <c r="A1" s="18"/>
      <c r="B1" s="97" t="s">
        <v>109</v>
      </c>
      <c r="C1" s="18"/>
      <c r="D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>
      <c r="A2" s="18"/>
      <c r="B2" s="68" t="s">
        <v>143</v>
      </c>
      <c r="C2" s="211" t="s">
        <v>1255</v>
      </c>
      <c r="D2" s="3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>
      <c r="A3" s="18"/>
      <c r="B3" s="68"/>
      <c r="C3" s="33" t="s">
        <v>145</v>
      </c>
      <c r="D3" s="33"/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5" ht="12.75">
      <c r="A4" s="534" t="s">
        <v>884</v>
      </c>
      <c r="B4" s="512"/>
      <c r="C4" s="512"/>
      <c r="D4" s="512"/>
      <c r="E4" s="512"/>
    </row>
    <row r="5" spans="1:5" ht="45">
      <c r="A5" s="501" t="s">
        <v>367</v>
      </c>
      <c r="B5" s="501" t="s">
        <v>368</v>
      </c>
      <c r="C5" s="501" t="s">
        <v>722</v>
      </c>
      <c r="D5" s="501" t="s">
        <v>723</v>
      </c>
      <c r="E5" s="501" t="s">
        <v>724</v>
      </c>
    </row>
    <row r="6" spans="1:5" ht="15">
      <c r="A6" s="501">
        <v>1</v>
      </c>
      <c r="B6" s="501">
        <v>2</v>
      </c>
      <c r="C6" s="501">
        <v>3</v>
      </c>
      <c r="D6" s="501">
        <v>4</v>
      </c>
      <c r="E6" s="501">
        <v>5</v>
      </c>
    </row>
    <row r="7" spans="1:5" ht="12.75">
      <c r="A7" s="502" t="s">
        <v>370</v>
      </c>
      <c r="B7" s="503" t="s">
        <v>450</v>
      </c>
      <c r="C7" s="504">
        <v>1093485</v>
      </c>
      <c r="D7" s="504">
        <v>0</v>
      </c>
      <c r="E7" s="504">
        <v>1093485</v>
      </c>
    </row>
    <row r="8" spans="1:5" ht="12.75">
      <c r="A8" s="502" t="s">
        <v>372</v>
      </c>
      <c r="B8" s="503" t="s">
        <v>454</v>
      </c>
      <c r="C8" s="504">
        <v>294493909</v>
      </c>
      <c r="D8" s="504">
        <v>0</v>
      </c>
      <c r="E8" s="504">
        <v>294493909</v>
      </c>
    </row>
    <row r="9" spans="1:5" ht="26.25">
      <c r="A9" s="502" t="s">
        <v>374</v>
      </c>
      <c r="B9" s="503" t="s">
        <v>458</v>
      </c>
      <c r="C9" s="504">
        <v>1150000</v>
      </c>
      <c r="D9" s="504">
        <v>0</v>
      </c>
      <c r="E9" s="504">
        <v>1150000</v>
      </c>
    </row>
    <row r="10" spans="1:5" ht="26.25">
      <c r="A10" s="502" t="s">
        <v>376</v>
      </c>
      <c r="B10" s="503" t="s">
        <v>463</v>
      </c>
      <c r="C10" s="504">
        <v>15585607</v>
      </c>
      <c r="D10" s="504">
        <v>0</v>
      </c>
      <c r="E10" s="504">
        <v>15585607</v>
      </c>
    </row>
    <row r="11" spans="1:5" ht="39">
      <c r="A11" s="505" t="s">
        <v>378</v>
      </c>
      <c r="B11" s="506" t="s">
        <v>465</v>
      </c>
      <c r="C11" s="507">
        <v>312323001</v>
      </c>
      <c r="D11" s="507">
        <v>0</v>
      </c>
      <c r="E11" s="507">
        <v>312323001</v>
      </c>
    </row>
    <row r="12" spans="1:5" ht="12.75">
      <c r="A12" s="502" t="s">
        <v>380</v>
      </c>
      <c r="B12" s="503" t="s">
        <v>468</v>
      </c>
      <c r="C12" s="504">
        <v>42822</v>
      </c>
      <c r="D12" s="504">
        <v>0</v>
      </c>
      <c r="E12" s="504">
        <v>42822</v>
      </c>
    </row>
    <row r="13" spans="1:5" ht="26.25">
      <c r="A13" s="505" t="s">
        <v>427</v>
      </c>
      <c r="B13" s="506" t="s">
        <v>470</v>
      </c>
      <c r="C13" s="507">
        <v>42822</v>
      </c>
      <c r="D13" s="507">
        <v>0</v>
      </c>
      <c r="E13" s="507">
        <v>42822</v>
      </c>
    </row>
    <row r="14" spans="1:5" ht="26.25">
      <c r="A14" s="502" t="s">
        <v>423</v>
      </c>
      <c r="B14" s="503" t="s">
        <v>474</v>
      </c>
      <c r="C14" s="504">
        <v>26310</v>
      </c>
      <c r="D14" s="504">
        <v>0</v>
      </c>
      <c r="E14" s="504">
        <v>26310</v>
      </c>
    </row>
    <row r="15" spans="1:5" ht="26.25">
      <c r="A15" s="502" t="s">
        <v>430</v>
      </c>
      <c r="B15" s="503" t="s">
        <v>885</v>
      </c>
      <c r="C15" s="504">
        <v>90357153</v>
      </c>
      <c r="D15" s="504">
        <v>0</v>
      </c>
      <c r="E15" s="504">
        <v>90357153</v>
      </c>
    </row>
    <row r="16" spans="1:5" ht="12.75">
      <c r="A16" s="505" t="s">
        <v>425</v>
      </c>
      <c r="B16" s="506" t="s">
        <v>480</v>
      </c>
      <c r="C16" s="507">
        <v>90383463</v>
      </c>
      <c r="D16" s="507">
        <v>0</v>
      </c>
      <c r="E16" s="507">
        <v>90383463</v>
      </c>
    </row>
    <row r="17" spans="1:5" ht="26.25">
      <c r="A17" s="502" t="s">
        <v>431</v>
      </c>
      <c r="B17" s="503" t="s">
        <v>508</v>
      </c>
      <c r="C17" s="504">
        <v>3565765</v>
      </c>
      <c r="D17" s="504">
        <v>0</v>
      </c>
      <c r="E17" s="504">
        <v>3565765</v>
      </c>
    </row>
    <row r="18" spans="1:5" ht="26.25">
      <c r="A18" s="502" t="s">
        <v>384</v>
      </c>
      <c r="B18" s="503" t="s">
        <v>518</v>
      </c>
      <c r="C18" s="504">
        <v>24887940</v>
      </c>
      <c r="D18" s="504">
        <v>0</v>
      </c>
      <c r="E18" s="504">
        <v>24887940</v>
      </c>
    </row>
    <row r="19" spans="1:5" ht="12.75">
      <c r="A19" s="505" t="s">
        <v>433</v>
      </c>
      <c r="B19" s="506" t="s">
        <v>520</v>
      </c>
      <c r="C19" s="507">
        <v>28453705</v>
      </c>
      <c r="D19" s="507">
        <v>0</v>
      </c>
      <c r="E19" s="507">
        <v>28453705</v>
      </c>
    </row>
    <row r="20" spans="1:5" ht="26.25">
      <c r="A20" s="505" t="s">
        <v>434</v>
      </c>
      <c r="B20" s="506" t="s">
        <v>530</v>
      </c>
      <c r="C20" s="507">
        <v>9347690</v>
      </c>
      <c r="D20" s="507">
        <v>0</v>
      </c>
      <c r="E20" s="507">
        <v>9347690</v>
      </c>
    </row>
    <row r="21" spans="1:5" ht="12.75">
      <c r="A21" s="505" t="s">
        <v>590</v>
      </c>
      <c r="B21" s="506" t="s">
        <v>532</v>
      </c>
      <c r="C21" s="507">
        <v>440550681</v>
      </c>
      <c r="D21" s="507">
        <v>0</v>
      </c>
      <c r="E21" s="507">
        <v>440550681</v>
      </c>
    </row>
    <row r="22" spans="1:5" ht="26.25">
      <c r="A22" s="502" t="s">
        <v>592</v>
      </c>
      <c r="B22" s="503" t="s">
        <v>886</v>
      </c>
      <c r="C22" s="504">
        <v>387972413</v>
      </c>
      <c r="D22" s="504">
        <v>0</v>
      </c>
      <c r="E22" s="504">
        <v>387972413</v>
      </c>
    </row>
    <row r="23" spans="1:5" ht="12.75">
      <c r="A23" s="502" t="s">
        <v>457</v>
      </c>
      <c r="B23" s="503" t="s">
        <v>540</v>
      </c>
      <c r="C23" s="504">
        <v>-19323471</v>
      </c>
      <c r="D23" s="504">
        <v>0</v>
      </c>
      <c r="E23" s="504">
        <v>-19323471</v>
      </c>
    </row>
    <row r="24" spans="1:5" ht="12.75">
      <c r="A24" s="502" t="s">
        <v>429</v>
      </c>
      <c r="B24" s="503" t="s">
        <v>542</v>
      </c>
      <c r="C24" s="504">
        <v>10527045</v>
      </c>
      <c r="D24" s="504">
        <v>0</v>
      </c>
      <c r="E24" s="504">
        <v>10527045</v>
      </c>
    </row>
    <row r="25" spans="1:5" ht="12.75">
      <c r="A25" s="505" t="s">
        <v>441</v>
      </c>
      <c r="B25" s="506" t="s">
        <v>544</v>
      </c>
      <c r="C25" s="507">
        <v>379175987</v>
      </c>
      <c r="D25" s="507">
        <v>0</v>
      </c>
      <c r="E25" s="507">
        <v>379175987</v>
      </c>
    </row>
    <row r="26" spans="1:5" ht="26.25">
      <c r="A26" s="502" t="s">
        <v>443</v>
      </c>
      <c r="B26" s="503" t="s">
        <v>558</v>
      </c>
      <c r="C26" s="504">
        <v>11385075</v>
      </c>
      <c r="D26" s="504">
        <v>0</v>
      </c>
      <c r="E26" s="504">
        <v>11385075</v>
      </c>
    </row>
    <row r="27" spans="1:5" ht="26.25">
      <c r="A27" s="502" t="s">
        <v>462</v>
      </c>
      <c r="B27" s="503" t="s">
        <v>564</v>
      </c>
      <c r="C27" s="504">
        <v>2759128</v>
      </c>
      <c r="D27" s="504">
        <v>0</v>
      </c>
      <c r="E27" s="504">
        <v>2759128</v>
      </c>
    </row>
    <row r="28" spans="1:5" ht="12.75">
      <c r="A28" s="505" t="s">
        <v>464</v>
      </c>
      <c r="B28" s="506" t="s">
        <v>566</v>
      </c>
      <c r="C28" s="507">
        <v>14144203</v>
      </c>
      <c r="D28" s="507">
        <v>0</v>
      </c>
      <c r="E28" s="507">
        <v>14144203</v>
      </c>
    </row>
    <row r="29" spans="1:5" ht="26.25">
      <c r="A29" s="505" t="s">
        <v>887</v>
      </c>
      <c r="B29" s="506" t="s">
        <v>572</v>
      </c>
      <c r="C29" s="507">
        <v>47230491</v>
      </c>
      <c r="D29" s="507">
        <v>0</v>
      </c>
      <c r="E29" s="507">
        <v>47230491</v>
      </c>
    </row>
    <row r="30" spans="1:5" ht="12.75">
      <c r="A30" s="508" t="s">
        <v>738</v>
      </c>
      <c r="B30" s="509" t="s">
        <v>574</v>
      </c>
      <c r="C30" s="510">
        <v>440550681</v>
      </c>
      <c r="D30" s="510">
        <v>0</v>
      </c>
      <c r="E30" s="510">
        <v>440550681</v>
      </c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scale="85" r:id="rId1"/>
  <headerFooter alignWithMargins="0">
    <oddHeader>&amp;L&amp;C&amp;RÉrték típus: Forint</oddHeader>
    <oddFooter>&amp;LAdatellenőrző kód: -576e215d-4732347a-78-66-60-767e-2f269-51-7657-38&amp;C&amp;R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pane ySplit="6" topLeftCell="A7" activePane="bottomLeft" state="frozen"/>
      <selection pane="topLeft" activeCell="A1" sqref="A1:E1"/>
      <selection pane="bottomLeft" activeCell="C2" sqref="C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13.625" style="0" customWidth="1"/>
  </cols>
  <sheetData>
    <row r="1" spans="1:23" ht="12.75">
      <c r="A1" s="18"/>
      <c r="B1" s="97" t="s">
        <v>109</v>
      </c>
      <c r="C1" s="18"/>
      <c r="D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>
      <c r="A2" s="18"/>
      <c r="B2" s="68" t="s">
        <v>143</v>
      </c>
      <c r="C2" s="211" t="s">
        <v>1256</v>
      </c>
      <c r="D2" s="3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>
      <c r="A3" s="18"/>
      <c r="B3" s="68"/>
      <c r="C3" s="33" t="s">
        <v>145</v>
      </c>
      <c r="D3" s="33"/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5" ht="12.75">
      <c r="A4" s="534" t="s">
        <v>888</v>
      </c>
      <c r="B4" s="512"/>
      <c r="C4" s="512"/>
      <c r="D4" s="512"/>
      <c r="E4" s="512"/>
    </row>
    <row r="5" spans="1:5" ht="45">
      <c r="A5" s="501" t="s">
        <v>367</v>
      </c>
      <c r="B5" s="501" t="s">
        <v>368</v>
      </c>
      <c r="C5" s="501" t="s">
        <v>722</v>
      </c>
      <c r="D5" s="501" t="s">
        <v>723</v>
      </c>
      <c r="E5" s="501" t="s">
        <v>724</v>
      </c>
    </row>
    <row r="6" spans="1:5" ht="15">
      <c r="A6" s="501">
        <v>1</v>
      </c>
      <c r="B6" s="501">
        <v>2</v>
      </c>
      <c r="C6" s="501">
        <v>3</v>
      </c>
      <c r="D6" s="501">
        <v>4</v>
      </c>
      <c r="E6" s="501">
        <v>5</v>
      </c>
    </row>
    <row r="7" spans="1:5" ht="12.75">
      <c r="A7" s="502" t="s">
        <v>370</v>
      </c>
      <c r="B7" s="503" t="s">
        <v>576</v>
      </c>
      <c r="C7" s="504">
        <v>10563052</v>
      </c>
      <c r="D7" s="504">
        <v>0</v>
      </c>
      <c r="E7" s="504">
        <v>10563052</v>
      </c>
    </row>
    <row r="8" spans="1:5" ht="26.25">
      <c r="A8" s="502" t="s">
        <v>372</v>
      </c>
      <c r="B8" s="503" t="s">
        <v>577</v>
      </c>
      <c r="C8" s="504">
        <v>2487898</v>
      </c>
      <c r="D8" s="504">
        <v>0</v>
      </c>
      <c r="E8" s="504">
        <v>2487898</v>
      </c>
    </row>
    <row r="9" spans="1:5" ht="26.25">
      <c r="A9" s="502" t="s">
        <v>374</v>
      </c>
      <c r="B9" s="503" t="s">
        <v>578</v>
      </c>
      <c r="C9" s="504">
        <v>1398797</v>
      </c>
      <c r="D9" s="504">
        <v>0</v>
      </c>
      <c r="E9" s="504">
        <v>1398797</v>
      </c>
    </row>
    <row r="10" spans="1:5" ht="26.25">
      <c r="A10" s="505" t="s">
        <v>376</v>
      </c>
      <c r="B10" s="506" t="s">
        <v>579</v>
      </c>
      <c r="C10" s="507">
        <v>14449747</v>
      </c>
      <c r="D10" s="507">
        <v>0</v>
      </c>
      <c r="E10" s="507">
        <v>14449747</v>
      </c>
    </row>
    <row r="11" spans="1:5" ht="26.25">
      <c r="A11" s="502" t="s">
        <v>427</v>
      </c>
      <c r="B11" s="503" t="s">
        <v>580</v>
      </c>
      <c r="C11" s="504">
        <v>22493754</v>
      </c>
      <c r="D11" s="504">
        <v>0</v>
      </c>
      <c r="E11" s="504">
        <v>22493754</v>
      </c>
    </row>
    <row r="12" spans="1:5" ht="26.25">
      <c r="A12" s="502" t="s">
        <v>428</v>
      </c>
      <c r="B12" s="503" t="s">
        <v>581</v>
      </c>
      <c r="C12" s="504">
        <v>4415993</v>
      </c>
      <c r="D12" s="504">
        <v>0</v>
      </c>
      <c r="E12" s="504">
        <v>4415993</v>
      </c>
    </row>
    <row r="13" spans="1:5" ht="26.25">
      <c r="A13" s="502" t="s">
        <v>423</v>
      </c>
      <c r="B13" s="503" t="s">
        <v>582</v>
      </c>
      <c r="C13" s="504">
        <v>8342375</v>
      </c>
      <c r="D13" s="504">
        <v>0</v>
      </c>
      <c r="E13" s="504">
        <v>8342375</v>
      </c>
    </row>
    <row r="14" spans="1:5" ht="26.25">
      <c r="A14" s="502" t="s">
        <v>430</v>
      </c>
      <c r="B14" s="503" t="s">
        <v>583</v>
      </c>
      <c r="C14" s="504">
        <v>29058337</v>
      </c>
      <c r="D14" s="504">
        <v>0</v>
      </c>
      <c r="E14" s="504">
        <v>29058337</v>
      </c>
    </row>
    <row r="15" spans="1:5" ht="26.25">
      <c r="A15" s="505" t="s">
        <v>425</v>
      </c>
      <c r="B15" s="506" t="s">
        <v>584</v>
      </c>
      <c r="C15" s="507">
        <v>64310459</v>
      </c>
      <c r="D15" s="507">
        <v>0</v>
      </c>
      <c r="E15" s="507">
        <v>64310459</v>
      </c>
    </row>
    <row r="16" spans="1:5" ht="12.75">
      <c r="A16" s="502" t="s">
        <v>431</v>
      </c>
      <c r="B16" s="503" t="s">
        <v>585</v>
      </c>
      <c r="C16" s="504">
        <v>1679773</v>
      </c>
      <c r="D16" s="504">
        <v>0</v>
      </c>
      <c r="E16" s="504">
        <v>1679773</v>
      </c>
    </row>
    <row r="17" spans="1:5" ht="12.75">
      <c r="A17" s="502" t="s">
        <v>432</v>
      </c>
      <c r="B17" s="503" t="s">
        <v>586</v>
      </c>
      <c r="C17" s="504">
        <v>10115034</v>
      </c>
      <c r="D17" s="504">
        <v>0</v>
      </c>
      <c r="E17" s="504">
        <v>10115034</v>
      </c>
    </row>
    <row r="18" spans="1:5" ht="12.75">
      <c r="A18" s="502" t="s">
        <v>433</v>
      </c>
      <c r="B18" s="503" t="s">
        <v>587</v>
      </c>
      <c r="C18" s="504">
        <v>1018345</v>
      </c>
      <c r="D18" s="504">
        <v>0</v>
      </c>
      <c r="E18" s="504">
        <v>1018345</v>
      </c>
    </row>
    <row r="19" spans="1:5" ht="12.75">
      <c r="A19" s="505" t="s">
        <v>386</v>
      </c>
      <c r="B19" s="506" t="s">
        <v>588</v>
      </c>
      <c r="C19" s="507">
        <v>12813152</v>
      </c>
      <c r="D19" s="507">
        <v>0</v>
      </c>
      <c r="E19" s="507">
        <v>12813152</v>
      </c>
    </row>
    <row r="20" spans="1:5" ht="12.75">
      <c r="A20" s="502" t="s">
        <v>434</v>
      </c>
      <c r="B20" s="503" t="s">
        <v>589</v>
      </c>
      <c r="C20" s="504">
        <v>7851981</v>
      </c>
      <c r="D20" s="504">
        <v>0</v>
      </c>
      <c r="E20" s="504">
        <v>7851981</v>
      </c>
    </row>
    <row r="21" spans="1:5" ht="12.75">
      <c r="A21" s="502" t="s">
        <v>590</v>
      </c>
      <c r="B21" s="503" t="s">
        <v>591</v>
      </c>
      <c r="C21" s="504">
        <v>7007599</v>
      </c>
      <c r="D21" s="504">
        <v>0</v>
      </c>
      <c r="E21" s="504">
        <v>7007599</v>
      </c>
    </row>
    <row r="22" spans="1:5" ht="12.75">
      <c r="A22" s="502" t="s">
        <v>592</v>
      </c>
      <c r="B22" s="503" t="s">
        <v>593</v>
      </c>
      <c r="C22" s="504">
        <v>2202598</v>
      </c>
      <c r="D22" s="504">
        <v>0</v>
      </c>
      <c r="E22" s="504">
        <v>2202598</v>
      </c>
    </row>
    <row r="23" spans="1:5" ht="12.75">
      <c r="A23" s="505" t="s">
        <v>457</v>
      </c>
      <c r="B23" s="506" t="s">
        <v>594</v>
      </c>
      <c r="C23" s="507">
        <v>17062178</v>
      </c>
      <c r="D23" s="507">
        <v>0</v>
      </c>
      <c r="E23" s="507">
        <v>17062178</v>
      </c>
    </row>
    <row r="24" spans="1:5" ht="12.75">
      <c r="A24" s="505" t="s">
        <v>459</v>
      </c>
      <c r="B24" s="506" t="s">
        <v>595</v>
      </c>
      <c r="C24" s="507">
        <v>15532632</v>
      </c>
      <c r="D24" s="507">
        <v>0</v>
      </c>
      <c r="E24" s="507">
        <v>15532632</v>
      </c>
    </row>
    <row r="25" spans="1:5" ht="12.75">
      <c r="A25" s="505" t="s">
        <v>429</v>
      </c>
      <c r="B25" s="506" t="s">
        <v>596</v>
      </c>
      <c r="C25" s="507">
        <v>22844933</v>
      </c>
      <c r="D25" s="507">
        <v>0</v>
      </c>
      <c r="E25" s="507">
        <v>22844933</v>
      </c>
    </row>
    <row r="26" spans="1:5" ht="26.25">
      <c r="A26" s="505" t="s">
        <v>441</v>
      </c>
      <c r="B26" s="506" t="s">
        <v>597</v>
      </c>
      <c r="C26" s="507">
        <v>10507311</v>
      </c>
      <c r="D26" s="507">
        <v>0</v>
      </c>
      <c r="E26" s="507">
        <v>10507311</v>
      </c>
    </row>
    <row r="27" spans="1:5" ht="26.25">
      <c r="A27" s="502" t="s">
        <v>464</v>
      </c>
      <c r="B27" s="503" t="s">
        <v>598</v>
      </c>
      <c r="C27" s="504">
        <v>19734</v>
      </c>
      <c r="D27" s="504">
        <v>0</v>
      </c>
      <c r="E27" s="504">
        <v>19734</v>
      </c>
    </row>
    <row r="28" spans="1:5" ht="26.25">
      <c r="A28" s="505" t="s">
        <v>599</v>
      </c>
      <c r="B28" s="506" t="s">
        <v>600</v>
      </c>
      <c r="C28" s="507">
        <v>19734</v>
      </c>
      <c r="D28" s="507">
        <v>0</v>
      </c>
      <c r="E28" s="507">
        <v>19734</v>
      </c>
    </row>
    <row r="29" spans="1:5" ht="26.25">
      <c r="A29" s="505" t="s">
        <v>469</v>
      </c>
      <c r="B29" s="506" t="s">
        <v>601</v>
      </c>
      <c r="C29" s="507">
        <v>19734</v>
      </c>
      <c r="D29" s="507">
        <v>0</v>
      </c>
      <c r="E29" s="507">
        <v>19734</v>
      </c>
    </row>
    <row r="30" spans="1:5" ht="12.75">
      <c r="A30" s="508" t="s">
        <v>602</v>
      </c>
      <c r="B30" s="509" t="s">
        <v>889</v>
      </c>
      <c r="C30" s="510">
        <v>10527045</v>
      </c>
      <c r="D30" s="510">
        <v>0</v>
      </c>
      <c r="E30" s="510">
        <v>10527045</v>
      </c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scale="85" r:id="rId1"/>
  <headerFooter alignWithMargins="0">
    <oddHeader>&amp;L&amp;C&amp;RÉrték típus: Forint</oddHeader>
    <oddFooter>&amp;LAdatellenőrző kód: -576e215d-4732347a-78-66-60-767e-2f269-51-7657-38&amp;C&amp;R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pane ySplit="5" topLeftCell="A6" activePane="bottomLeft" state="frozen"/>
      <selection pane="topLeft" activeCell="F2" sqref="F2"/>
      <selection pane="bottomLeft" activeCell="C2" sqref="C2"/>
    </sheetView>
  </sheetViews>
  <sheetFormatPr defaultColWidth="9.00390625" defaultRowHeight="12.75"/>
  <cols>
    <col min="1" max="1" width="6.50390625" style="18" customWidth="1"/>
    <col min="2" max="2" width="36.125" style="18" customWidth="1"/>
    <col min="3" max="3" width="10.375" style="18" customWidth="1"/>
    <col min="4" max="4" width="10.875" style="18" customWidth="1"/>
    <col min="5" max="6" width="8.625" style="18" customWidth="1"/>
    <col min="7" max="7" width="8.875" style="18" customWidth="1"/>
    <col min="8" max="9" width="8.625" style="18" customWidth="1"/>
    <col min="10" max="10" width="10.00390625" style="18" customWidth="1"/>
    <col min="11" max="12" width="8.625" style="18" customWidth="1"/>
    <col min="13" max="13" width="9.50390625" style="18" customWidth="1"/>
    <col min="14" max="21" width="8.625" style="18" customWidth="1"/>
  </cols>
  <sheetData>
    <row r="1" spans="2:4" ht="12.75">
      <c r="B1" s="150" t="s">
        <v>109</v>
      </c>
      <c r="D1" s="17"/>
    </row>
    <row r="2" spans="2:4" ht="18">
      <c r="B2" s="138" t="s">
        <v>143</v>
      </c>
      <c r="C2" s="211" t="s">
        <v>1220</v>
      </c>
      <c r="D2" s="33"/>
    </row>
    <row r="3" spans="2:3" ht="12.75">
      <c r="B3" s="37" t="s">
        <v>103</v>
      </c>
      <c r="C3" s="18" t="s">
        <v>104</v>
      </c>
    </row>
    <row r="4" spans="1:21" s="151" customFormat="1" ht="12.75">
      <c r="A4" s="38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36" thickBot="1">
      <c r="A5" s="152" t="s">
        <v>0</v>
      </c>
      <c r="B5" s="153" t="s">
        <v>1</v>
      </c>
      <c r="C5" s="41" t="s">
        <v>268</v>
      </c>
      <c r="D5" s="79" t="s">
        <v>110</v>
      </c>
      <c r="E5" s="79" t="s">
        <v>269</v>
      </c>
      <c r="F5" s="79" t="s">
        <v>112</v>
      </c>
      <c r="G5" s="79" t="s">
        <v>121</v>
      </c>
      <c r="H5" s="79" t="s">
        <v>114</v>
      </c>
      <c r="I5" s="79" t="s">
        <v>122</v>
      </c>
      <c r="J5" s="79" t="s">
        <v>113</v>
      </c>
      <c r="K5" s="79" t="s">
        <v>131</v>
      </c>
      <c r="L5" s="79" t="s">
        <v>128</v>
      </c>
      <c r="M5" s="79" t="s">
        <v>169</v>
      </c>
      <c r="N5" s="79" t="s">
        <v>271</v>
      </c>
      <c r="O5" s="79" t="s">
        <v>116</v>
      </c>
      <c r="P5" s="79" t="s">
        <v>327</v>
      </c>
      <c r="Q5" s="79" t="s">
        <v>117</v>
      </c>
      <c r="R5" s="79" t="s">
        <v>118</v>
      </c>
      <c r="S5" s="79" t="s">
        <v>132</v>
      </c>
      <c r="T5" s="79" t="s">
        <v>123</v>
      </c>
      <c r="U5" s="80" t="s">
        <v>133</v>
      </c>
    </row>
    <row r="6" spans="1:21" ht="12.75">
      <c r="A6" s="42">
        <v>1</v>
      </c>
      <c r="B6" s="43" t="s">
        <v>2</v>
      </c>
      <c r="C6" s="35">
        <f aca="true" t="shared" si="0" ref="C6:C48">SUM(D6:U6)</f>
        <v>16409203</v>
      </c>
      <c r="D6" s="44">
        <v>6646603</v>
      </c>
      <c r="E6" s="45"/>
      <c r="F6" s="45"/>
      <c r="G6" s="45"/>
      <c r="H6" s="45"/>
      <c r="I6" s="45">
        <v>2637100</v>
      </c>
      <c r="J6" s="45"/>
      <c r="K6" s="45">
        <v>5299450</v>
      </c>
      <c r="L6" s="45"/>
      <c r="M6" s="45"/>
      <c r="N6" s="45">
        <v>1323550</v>
      </c>
      <c r="O6" s="45">
        <v>502500</v>
      </c>
      <c r="P6" s="45"/>
      <c r="Q6" s="45"/>
      <c r="R6" s="45"/>
      <c r="S6" s="45"/>
      <c r="T6" s="45"/>
      <c r="U6" s="45"/>
    </row>
    <row r="7" spans="1:21" ht="24">
      <c r="A7" s="42">
        <v>2</v>
      </c>
      <c r="B7" s="43" t="s">
        <v>3</v>
      </c>
      <c r="C7" s="36">
        <f t="shared" si="0"/>
        <v>2585790</v>
      </c>
      <c r="D7" s="44">
        <v>1241036</v>
      </c>
      <c r="E7" s="45"/>
      <c r="F7" s="45"/>
      <c r="G7" s="45"/>
      <c r="H7" s="45"/>
      <c r="I7" s="45">
        <v>461493</v>
      </c>
      <c r="J7" s="45"/>
      <c r="K7" s="45">
        <v>563702</v>
      </c>
      <c r="L7" s="45"/>
      <c r="M7" s="45"/>
      <c r="N7" s="45">
        <v>231621</v>
      </c>
      <c r="O7" s="45">
        <v>87938</v>
      </c>
      <c r="P7" s="45"/>
      <c r="Q7" s="45"/>
      <c r="R7" s="45"/>
      <c r="S7" s="45"/>
      <c r="T7" s="45"/>
      <c r="U7" s="45"/>
    </row>
    <row r="8" spans="1:21" ht="12.75">
      <c r="A8" s="42">
        <v>3</v>
      </c>
      <c r="B8" s="46" t="s">
        <v>4</v>
      </c>
      <c r="C8" s="36">
        <f t="shared" si="0"/>
        <v>22119818</v>
      </c>
      <c r="D8" s="47">
        <v>5145000</v>
      </c>
      <c r="E8" s="48"/>
      <c r="F8" s="48">
        <v>581000</v>
      </c>
      <c r="G8" s="48">
        <v>1747000</v>
      </c>
      <c r="H8" s="48">
        <v>847300</v>
      </c>
      <c r="I8" s="48">
        <v>1038550</v>
      </c>
      <c r="J8" s="45">
        <v>5191060</v>
      </c>
      <c r="K8" s="48">
        <v>742600</v>
      </c>
      <c r="L8" s="48">
        <v>832000</v>
      </c>
      <c r="M8" s="48"/>
      <c r="N8" s="48">
        <v>1063300</v>
      </c>
      <c r="O8" s="48">
        <v>201130</v>
      </c>
      <c r="P8" s="45"/>
      <c r="Q8" s="48">
        <v>2285840</v>
      </c>
      <c r="R8" s="45">
        <v>1598400</v>
      </c>
      <c r="S8" s="48">
        <v>30000</v>
      </c>
      <c r="T8" s="48">
        <v>716638</v>
      </c>
      <c r="U8" s="45">
        <v>100000</v>
      </c>
    </row>
    <row r="9" spans="1:21" ht="12.75">
      <c r="A9" s="42">
        <v>4</v>
      </c>
      <c r="B9" s="49" t="s">
        <v>5</v>
      </c>
      <c r="C9" s="36">
        <f t="shared" si="0"/>
        <v>0</v>
      </c>
      <c r="D9" s="50">
        <f aca="true" t="shared" si="1" ref="D9:U9">D10</f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2">
        <f t="shared" si="1"/>
        <v>0</v>
      </c>
      <c r="T9" s="22">
        <f t="shared" si="1"/>
        <v>0</v>
      </c>
      <c r="U9" s="22">
        <f t="shared" si="1"/>
        <v>0</v>
      </c>
    </row>
    <row r="10" spans="1:21" ht="22.5">
      <c r="A10" s="42">
        <v>5</v>
      </c>
      <c r="B10" s="49" t="s">
        <v>6</v>
      </c>
      <c r="C10" s="36">
        <f t="shared" si="0"/>
        <v>0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2.75">
      <c r="A11" s="42">
        <v>6</v>
      </c>
      <c r="B11" s="49" t="s">
        <v>7</v>
      </c>
      <c r="C11" s="36">
        <f t="shared" si="0"/>
        <v>0</v>
      </c>
      <c r="D11" s="50">
        <f aca="true" t="shared" si="2" ref="D11:U11">D12</f>
        <v>0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22">
        <f t="shared" si="2"/>
        <v>0</v>
      </c>
      <c r="R11" s="22">
        <f t="shared" si="2"/>
        <v>0</v>
      </c>
      <c r="S11" s="22">
        <f t="shared" si="2"/>
        <v>0</v>
      </c>
      <c r="T11" s="22">
        <f t="shared" si="2"/>
        <v>0</v>
      </c>
      <c r="U11" s="22">
        <f t="shared" si="2"/>
        <v>0</v>
      </c>
    </row>
    <row r="12" spans="1:21" ht="22.5" customHeight="1">
      <c r="A12" s="42">
        <v>7</v>
      </c>
      <c r="B12" s="49" t="s">
        <v>8</v>
      </c>
      <c r="C12" s="36">
        <f t="shared" si="0"/>
        <v>0</v>
      </c>
      <c r="D12" s="5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2.75">
      <c r="A13" s="42">
        <v>8</v>
      </c>
      <c r="B13" s="49" t="s">
        <v>9</v>
      </c>
      <c r="C13" s="36">
        <f t="shared" si="0"/>
        <v>1000000</v>
      </c>
      <c r="D13" s="50">
        <f aca="true" t="shared" si="3" ref="D13:U13">SUM(D14:D16)</f>
        <v>0</v>
      </c>
      <c r="E13" s="22">
        <f t="shared" si="3"/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>SUM(M14:M16)</f>
        <v>0</v>
      </c>
      <c r="N13" s="22">
        <f t="shared" si="3"/>
        <v>0</v>
      </c>
      <c r="O13" s="22">
        <f t="shared" si="3"/>
        <v>0</v>
      </c>
      <c r="P13" s="22">
        <f t="shared" si="3"/>
        <v>0</v>
      </c>
      <c r="Q13" s="22">
        <f t="shared" si="3"/>
        <v>0</v>
      </c>
      <c r="R13" s="22">
        <f t="shared" si="3"/>
        <v>0</v>
      </c>
      <c r="S13" s="22">
        <f t="shared" si="3"/>
        <v>0</v>
      </c>
      <c r="T13" s="22">
        <f t="shared" si="3"/>
        <v>1000000</v>
      </c>
      <c r="U13" s="22">
        <f t="shared" si="3"/>
        <v>0</v>
      </c>
    </row>
    <row r="14" spans="1:21" ht="18" customHeight="1">
      <c r="A14" s="42">
        <v>9</v>
      </c>
      <c r="B14" s="49" t="s">
        <v>10</v>
      </c>
      <c r="C14" s="36">
        <f t="shared" si="0"/>
        <v>100000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>
        <v>100000</v>
      </c>
      <c r="U14" s="20"/>
    </row>
    <row r="15" spans="1:21" ht="22.5">
      <c r="A15" s="42">
        <v>10</v>
      </c>
      <c r="B15" s="49" t="s">
        <v>11</v>
      </c>
      <c r="C15" s="36">
        <f t="shared" si="0"/>
        <v>900000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v>900000</v>
      </c>
      <c r="U15" s="20"/>
    </row>
    <row r="16" spans="1:21" ht="22.5">
      <c r="A16" s="42">
        <v>11</v>
      </c>
      <c r="B16" s="49" t="s">
        <v>12</v>
      </c>
      <c r="C16" s="36">
        <f t="shared" si="0"/>
        <v>0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2.75">
      <c r="A17" s="42">
        <v>12</v>
      </c>
      <c r="B17" s="43" t="s">
        <v>13</v>
      </c>
      <c r="C17" s="36">
        <f t="shared" si="0"/>
        <v>1000000</v>
      </c>
      <c r="D17" s="44">
        <f aca="true" t="shared" si="4" ref="D17:U17">D9+D11+D13</f>
        <v>0</v>
      </c>
      <c r="E17" s="45">
        <f t="shared" si="4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  <c r="L17" s="45">
        <f t="shared" si="4"/>
        <v>0</v>
      </c>
      <c r="M17" s="45">
        <f>M9+M11+M13</f>
        <v>0</v>
      </c>
      <c r="N17" s="45">
        <f t="shared" si="4"/>
        <v>0</v>
      </c>
      <c r="O17" s="45">
        <f t="shared" si="4"/>
        <v>0</v>
      </c>
      <c r="P17" s="45">
        <f t="shared" si="4"/>
        <v>0</v>
      </c>
      <c r="Q17" s="45">
        <f t="shared" si="4"/>
        <v>0</v>
      </c>
      <c r="R17" s="45">
        <f t="shared" si="4"/>
        <v>0</v>
      </c>
      <c r="S17" s="45">
        <f t="shared" si="4"/>
        <v>0</v>
      </c>
      <c r="T17" s="45">
        <f t="shared" si="4"/>
        <v>1000000</v>
      </c>
      <c r="U17" s="45">
        <f t="shared" si="4"/>
        <v>0</v>
      </c>
    </row>
    <row r="18" spans="1:21" ht="12.75">
      <c r="A18" s="42">
        <v>13</v>
      </c>
      <c r="B18" s="49" t="s">
        <v>170</v>
      </c>
      <c r="C18" s="36">
        <f t="shared" si="0"/>
        <v>0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22.5">
      <c r="A19" s="42">
        <v>14</v>
      </c>
      <c r="B19" s="49" t="s">
        <v>14</v>
      </c>
      <c r="C19" s="36">
        <f t="shared" si="0"/>
        <v>7696507</v>
      </c>
      <c r="D19" s="32">
        <f aca="true" t="shared" si="5" ref="D19:U19">SUM(D20:D23)</f>
        <v>0</v>
      </c>
      <c r="E19" s="23">
        <f t="shared" si="5"/>
        <v>6716507</v>
      </c>
      <c r="F19" s="23">
        <f t="shared" si="5"/>
        <v>0</v>
      </c>
      <c r="G19" s="23">
        <f t="shared" si="5"/>
        <v>0</v>
      </c>
      <c r="H19" s="23">
        <f t="shared" si="5"/>
        <v>0</v>
      </c>
      <c r="I19" s="23">
        <f t="shared" si="5"/>
        <v>0</v>
      </c>
      <c r="J19" s="23">
        <f t="shared" si="5"/>
        <v>0</v>
      </c>
      <c r="K19" s="23">
        <f t="shared" si="5"/>
        <v>0</v>
      </c>
      <c r="L19" s="23">
        <f t="shared" si="5"/>
        <v>0</v>
      </c>
      <c r="M19" s="23">
        <f>SUM(M20:M23)</f>
        <v>0</v>
      </c>
      <c r="N19" s="23">
        <f t="shared" si="5"/>
        <v>0</v>
      </c>
      <c r="O19" s="23">
        <f t="shared" si="5"/>
        <v>0</v>
      </c>
      <c r="P19" s="23">
        <f t="shared" si="5"/>
        <v>780000</v>
      </c>
      <c r="Q19" s="23">
        <f t="shared" si="5"/>
        <v>0</v>
      </c>
      <c r="R19" s="23">
        <f t="shared" si="5"/>
        <v>0</v>
      </c>
      <c r="S19" s="23">
        <f t="shared" si="5"/>
        <v>0</v>
      </c>
      <c r="T19" s="23">
        <f t="shared" si="5"/>
        <v>200000</v>
      </c>
      <c r="U19" s="23">
        <f t="shared" si="5"/>
        <v>0</v>
      </c>
    </row>
    <row r="20" spans="1:21" ht="24" customHeight="1">
      <c r="A20" s="42">
        <v>15</v>
      </c>
      <c r="B20" s="49" t="s">
        <v>129</v>
      </c>
      <c r="C20" s="36">
        <f t="shared" si="0"/>
        <v>200000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200000</v>
      </c>
      <c r="U20" s="20"/>
    </row>
    <row r="21" spans="1:21" ht="16.5" customHeight="1">
      <c r="A21" s="42">
        <v>16</v>
      </c>
      <c r="B21" s="49" t="s">
        <v>15</v>
      </c>
      <c r="C21" s="36">
        <f t="shared" si="0"/>
        <v>0</v>
      </c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23.25" customHeight="1">
      <c r="A22" s="42">
        <v>17</v>
      </c>
      <c r="B22" s="49" t="s">
        <v>16</v>
      </c>
      <c r="C22" s="36">
        <f t="shared" si="0"/>
        <v>780000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v>780000</v>
      </c>
      <c r="Q22" s="20"/>
      <c r="R22" s="20"/>
      <c r="S22" s="20"/>
      <c r="T22" s="20"/>
      <c r="U22" s="20"/>
    </row>
    <row r="23" spans="1:21" ht="22.5">
      <c r="A23" s="42">
        <v>18</v>
      </c>
      <c r="B23" s="49" t="s">
        <v>17</v>
      </c>
      <c r="C23" s="36">
        <f t="shared" si="0"/>
        <v>6716507</v>
      </c>
      <c r="D23" s="19"/>
      <c r="E23" s="20">
        <v>6716507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51"/>
      <c r="R23" s="20"/>
      <c r="S23" s="20">
        <v>0</v>
      </c>
      <c r="T23" s="20"/>
      <c r="U23" s="20"/>
    </row>
    <row r="24" spans="1:21" ht="33.75">
      <c r="A24" s="42">
        <v>19</v>
      </c>
      <c r="B24" s="49" t="s">
        <v>171</v>
      </c>
      <c r="C24" s="36">
        <f t="shared" si="0"/>
        <v>700000</v>
      </c>
      <c r="D24" s="19">
        <v>700000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2.75">
      <c r="A25" s="42">
        <v>20</v>
      </c>
      <c r="B25" s="49" t="s">
        <v>18</v>
      </c>
      <c r="C25" s="36">
        <f t="shared" si="0"/>
        <v>12157335</v>
      </c>
      <c r="D25" s="19">
        <v>1500000</v>
      </c>
      <c r="E25" s="20"/>
      <c r="F25" s="20"/>
      <c r="G25" s="20"/>
      <c r="H25" s="20"/>
      <c r="I25" s="20"/>
      <c r="J25" s="20">
        <v>7228977</v>
      </c>
      <c r="K25" s="20"/>
      <c r="L25" s="20"/>
      <c r="M25" s="20"/>
      <c r="N25" s="20"/>
      <c r="O25" s="20"/>
      <c r="P25" s="20"/>
      <c r="Q25" s="20"/>
      <c r="R25" s="20">
        <v>250000</v>
      </c>
      <c r="S25" s="20"/>
      <c r="T25" s="20"/>
      <c r="U25" s="20">
        <v>3178358</v>
      </c>
    </row>
    <row r="26" spans="1:21" ht="12.75">
      <c r="A26" s="42">
        <v>21</v>
      </c>
      <c r="B26" s="43" t="s">
        <v>19</v>
      </c>
      <c r="C26" s="36">
        <f t="shared" si="0"/>
        <v>20553842</v>
      </c>
      <c r="D26" s="44">
        <f aca="true" t="shared" si="6" ref="D26:U26">D18+D19+D24+D25</f>
        <v>2200000</v>
      </c>
      <c r="E26" s="45">
        <f t="shared" si="6"/>
        <v>6716507</v>
      </c>
      <c r="F26" s="45">
        <f t="shared" si="6"/>
        <v>0</v>
      </c>
      <c r="G26" s="45">
        <f t="shared" si="6"/>
        <v>0</v>
      </c>
      <c r="H26" s="45">
        <f t="shared" si="6"/>
        <v>0</v>
      </c>
      <c r="I26" s="45">
        <f t="shared" si="6"/>
        <v>0</v>
      </c>
      <c r="J26" s="45">
        <f t="shared" si="6"/>
        <v>7228977</v>
      </c>
      <c r="K26" s="45">
        <f t="shared" si="6"/>
        <v>0</v>
      </c>
      <c r="L26" s="45">
        <f t="shared" si="6"/>
        <v>0</v>
      </c>
      <c r="M26" s="45">
        <f>M18+M19+M24+M25</f>
        <v>0</v>
      </c>
      <c r="N26" s="45">
        <f t="shared" si="6"/>
        <v>0</v>
      </c>
      <c r="O26" s="45">
        <f t="shared" si="6"/>
        <v>0</v>
      </c>
      <c r="P26" s="45">
        <f t="shared" si="6"/>
        <v>780000</v>
      </c>
      <c r="Q26" s="45">
        <f t="shared" si="6"/>
        <v>0</v>
      </c>
      <c r="R26" s="45">
        <f t="shared" si="6"/>
        <v>250000</v>
      </c>
      <c r="S26" s="45">
        <f t="shared" si="6"/>
        <v>0</v>
      </c>
      <c r="T26" s="45">
        <f t="shared" si="6"/>
        <v>200000</v>
      </c>
      <c r="U26" s="45">
        <f t="shared" si="6"/>
        <v>3178358</v>
      </c>
    </row>
    <row r="27" spans="1:21" ht="12.75">
      <c r="A27" s="42">
        <v>22</v>
      </c>
      <c r="B27" s="49" t="s">
        <v>20</v>
      </c>
      <c r="C27" s="36">
        <f t="shared" si="0"/>
        <v>0</v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2.75">
      <c r="A28" s="42">
        <v>23</v>
      </c>
      <c r="B28" s="49" t="s">
        <v>21</v>
      </c>
      <c r="C28" s="36">
        <f t="shared" si="0"/>
        <v>3996062</v>
      </c>
      <c r="D28" s="19"/>
      <c r="E28" s="20"/>
      <c r="F28" s="20"/>
      <c r="G28" s="20"/>
      <c r="H28" s="20"/>
      <c r="I28" s="20"/>
      <c r="J28" s="20"/>
      <c r="K28" s="20"/>
      <c r="L28" s="20"/>
      <c r="M28" s="20">
        <v>3996062</v>
      </c>
      <c r="N28" s="20"/>
      <c r="O28" s="20"/>
      <c r="P28" s="20"/>
      <c r="Q28" s="20"/>
      <c r="R28" s="20"/>
      <c r="S28" s="20"/>
      <c r="T28" s="20"/>
      <c r="U28" s="20"/>
    </row>
    <row r="29" spans="1:21" ht="22.5">
      <c r="A29" s="42">
        <v>24</v>
      </c>
      <c r="B29" s="49" t="s">
        <v>22</v>
      </c>
      <c r="C29" s="36">
        <f t="shared" si="0"/>
        <v>0</v>
      </c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22.5">
      <c r="A30" s="42">
        <v>25</v>
      </c>
      <c r="B30" s="49" t="s">
        <v>23</v>
      </c>
      <c r="C30" s="36">
        <f t="shared" si="0"/>
        <v>6478327</v>
      </c>
      <c r="D30" s="19">
        <v>100000</v>
      </c>
      <c r="E30" s="20"/>
      <c r="F30" s="20"/>
      <c r="G30" s="20">
        <v>889763</v>
      </c>
      <c r="H30" s="20"/>
      <c r="I30" s="20"/>
      <c r="J30" s="20"/>
      <c r="K30" s="20"/>
      <c r="L30" s="20">
        <v>62992</v>
      </c>
      <c r="M30" s="20">
        <v>5071242</v>
      </c>
      <c r="N30" s="20">
        <v>141732</v>
      </c>
      <c r="O30" s="20">
        <v>212598</v>
      </c>
      <c r="P30" s="20"/>
      <c r="Q30" s="20"/>
      <c r="R30" s="20"/>
      <c r="S30" s="20"/>
      <c r="T30" s="20"/>
      <c r="U30" s="20"/>
    </row>
    <row r="31" spans="1:21" ht="22.5">
      <c r="A31" s="42">
        <v>26</v>
      </c>
      <c r="B31" s="49" t="s">
        <v>24</v>
      </c>
      <c r="C31" s="36">
        <f t="shared" si="0"/>
        <v>2828088</v>
      </c>
      <c r="D31" s="19">
        <v>27000</v>
      </c>
      <c r="E31" s="19"/>
      <c r="F31" s="19"/>
      <c r="G31" s="19">
        <v>240237</v>
      </c>
      <c r="H31" s="19"/>
      <c r="I31" s="19"/>
      <c r="J31" s="19"/>
      <c r="K31" s="19"/>
      <c r="L31" s="19">
        <v>17008</v>
      </c>
      <c r="M31" s="19">
        <v>2448173</v>
      </c>
      <c r="N31" s="19">
        <v>38268</v>
      </c>
      <c r="O31" s="19">
        <v>57402</v>
      </c>
      <c r="P31" s="19"/>
      <c r="Q31" s="19"/>
      <c r="R31" s="19"/>
      <c r="S31" s="19"/>
      <c r="T31" s="19"/>
      <c r="U31" s="19"/>
    </row>
    <row r="32" spans="1:21" ht="12.75">
      <c r="A32" s="42">
        <v>27</v>
      </c>
      <c r="B32" s="43" t="s">
        <v>25</v>
      </c>
      <c r="C32" s="36">
        <f t="shared" si="0"/>
        <v>13302477</v>
      </c>
      <c r="D32" s="44">
        <f aca="true" t="shared" si="7" ref="D32:U32">SUM(D27:D31)</f>
        <v>127000</v>
      </c>
      <c r="E32" s="45">
        <f t="shared" si="7"/>
        <v>0</v>
      </c>
      <c r="F32" s="45">
        <f t="shared" si="7"/>
        <v>0</v>
      </c>
      <c r="G32" s="45">
        <f t="shared" si="7"/>
        <v>1130000</v>
      </c>
      <c r="H32" s="45">
        <f t="shared" si="7"/>
        <v>0</v>
      </c>
      <c r="I32" s="45">
        <f t="shared" si="7"/>
        <v>0</v>
      </c>
      <c r="J32" s="45">
        <f t="shared" si="7"/>
        <v>0</v>
      </c>
      <c r="K32" s="45">
        <f t="shared" si="7"/>
        <v>0</v>
      </c>
      <c r="L32" s="45">
        <f t="shared" si="7"/>
        <v>80000</v>
      </c>
      <c r="M32" s="45">
        <f>SUM(M27:M31)</f>
        <v>11515477</v>
      </c>
      <c r="N32" s="45">
        <f t="shared" si="7"/>
        <v>180000</v>
      </c>
      <c r="O32" s="45">
        <f t="shared" si="7"/>
        <v>270000</v>
      </c>
      <c r="P32" s="45">
        <f t="shared" si="7"/>
        <v>0</v>
      </c>
      <c r="Q32" s="45">
        <f t="shared" si="7"/>
        <v>0</v>
      </c>
      <c r="R32" s="45">
        <f t="shared" si="7"/>
        <v>0</v>
      </c>
      <c r="S32" s="45">
        <f t="shared" si="7"/>
        <v>0</v>
      </c>
      <c r="T32" s="45">
        <f t="shared" si="7"/>
        <v>0</v>
      </c>
      <c r="U32" s="45">
        <f t="shared" si="7"/>
        <v>0</v>
      </c>
    </row>
    <row r="33" spans="1:21" ht="12.75">
      <c r="A33" s="42">
        <v>28</v>
      </c>
      <c r="B33" s="49" t="s">
        <v>26</v>
      </c>
      <c r="C33" s="36">
        <f t="shared" si="0"/>
        <v>4887860</v>
      </c>
      <c r="D33" s="19"/>
      <c r="E33" s="20"/>
      <c r="F33" s="20"/>
      <c r="G33" s="20"/>
      <c r="H33" s="20"/>
      <c r="I33" s="20"/>
      <c r="J33" s="20"/>
      <c r="K33" s="20"/>
      <c r="L33" s="20">
        <v>3418001</v>
      </c>
      <c r="M33" s="20"/>
      <c r="N33" s="20">
        <v>1469859</v>
      </c>
      <c r="O33" s="20"/>
      <c r="P33" s="20"/>
      <c r="Q33" s="20"/>
      <c r="R33" s="20"/>
      <c r="S33" s="20"/>
      <c r="T33" s="20"/>
      <c r="U33" s="20"/>
    </row>
    <row r="34" spans="1:21" ht="12.75">
      <c r="A34" s="42">
        <v>29</v>
      </c>
      <c r="B34" s="49" t="s">
        <v>27</v>
      </c>
      <c r="C34" s="36">
        <f t="shared" si="0"/>
        <v>0</v>
      </c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2.75">
      <c r="A35" s="42">
        <v>30</v>
      </c>
      <c r="B35" s="49" t="s">
        <v>28</v>
      </c>
      <c r="C35" s="36">
        <f t="shared" si="0"/>
        <v>0</v>
      </c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22.5">
      <c r="A36" s="42">
        <v>31</v>
      </c>
      <c r="B36" s="49" t="s">
        <v>130</v>
      </c>
      <c r="C36" s="36">
        <f t="shared" si="0"/>
        <v>922860</v>
      </c>
      <c r="D36" s="19"/>
      <c r="E36" s="19"/>
      <c r="F36" s="19"/>
      <c r="G36" s="19"/>
      <c r="H36" s="19"/>
      <c r="I36" s="19"/>
      <c r="J36" s="19"/>
      <c r="K36" s="19"/>
      <c r="L36" s="19">
        <v>922860</v>
      </c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2.75">
      <c r="A37" s="42">
        <v>32</v>
      </c>
      <c r="B37" s="43" t="s">
        <v>29</v>
      </c>
      <c r="C37" s="36">
        <f t="shared" si="0"/>
        <v>5810720</v>
      </c>
      <c r="D37" s="44">
        <f aca="true" t="shared" si="8" ref="D37:U37">SUM(D33:D36)</f>
        <v>0</v>
      </c>
      <c r="E37" s="44">
        <f t="shared" si="8"/>
        <v>0</v>
      </c>
      <c r="F37" s="44">
        <f t="shared" si="8"/>
        <v>0</v>
      </c>
      <c r="G37" s="44">
        <f t="shared" si="8"/>
        <v>0</v>
      </c>
      <c r="H37" s="44">
        <f t="shared" si="8"/>
        <v>0</v>
      </c>
      <c r="I37" s="44">
        <f t="shared" si="8"/>
        <v>0</v>
      </c>
      <c r="J37" s="44">
        <f t="shared" si="8"/>
        <v>0</v>
      </c>
      <c r="K37" s="44">
        <f t="shared" si="8"/>
        <v>0</v>
      </c>
      <c r="L37" s="44">
        <f t="shared" si="8"/>
        <v>4340861</v>
      </c>
      <c r="M37" s="44">
        <f>SUM(M33:M36)</f>
        <v>0</v>
      </c>
      <c r="N37" s="44">
        <f t="shared" si="8"/>
        <v>1469859</v>
      </c>
      <c r="O37" s="44">
        <f t="shared" si="8"/>
        <v>0</v>
      </c>
      <c r="P37" s="44">
        <f t="shared" si="8"/>
        <v>0</v>
      </c>
      <c r="Q37" s="44">
        <f t="shared" si="8"/>
        <v>0</v>
      </c>
      <c r="R37" s="44">
        <f t="shared" si="8"/>
        <v>0</v>
      </c>
      <c r="S37" s="44">
        <f t="shared" si="8"/>
        <v>0</v>
      </c>
      <c r="T37" s="44">
        <f t="shared" si="8"/>
        <v>0</v>
      </c>
      <c r="U37" s="44">
        <f t="shared" si="8"/>
        <v>0</v>
      </c>
    </row>
    <row r="38" spans="1:21" ht="22.5">
      <c r="A38" s="42">
        <v>33</v>
      </c>
      <c r="B38" s="49" t="s">
        <v>30</v>
      </c>
      <c r="C38" s="36">
        <f t="shared" si="0"/>
        <v>0</v>
      </c>
      <c r="D38" s="50">
        <f aca="true" t="shared" si="9" ref="D38:U38">SUM(D39:D41)</f>
        <v>0</v>
      </c>
      <c r="E38" s="22">
        <f t="shared" si="9"/>
        <v>0</v>
      </c>
      <c r="F38" s="22">
        <f t="shared" si="9"/>
        <v>0</v>
      </c>
      <c r="G38" s="22">
        <f t="shared" si="9"/>
        <v>0</v>
      </c>
      <c r="H38" s="22">
        <f t="shared" si="9"/>
        <v>0</v>
      </c>
      <c r="I38" s="22">
        <f t="shared" si="9"/>
        <v>0</v>
      </c>
      <c r="J38" s="22">
        <f t="shared" si="9"/>
        <v>0</v>
      </c>
      <c r="K38" s="22">
        <f t="shared" si="9"/>
        <v>0</v>
      </c>
      <c r="L38" s="22">
        <f t="shared" si="9"/>
        <v>0</v>
      </c>
      <c r="M38" s="22">
        <f>SUM(M39:M41)</f>
        <v>0</v>
      </c>
      <c r="N38" s="22">
        <f t="shared" si="9"/>
        <v>0</v>
      </c>
      <c r="O38" s="22">
        <f t="shared" si="9"/>
        <v>0</v>
      </c>
      <c r="P38" s="22">
        <f t="shared" si="9"/>
        <v>0</v>
      </c>
      <c r="Q38" s="22">
        <f t="shared" si="9"/>
        <v>0</v>
      </c>
      <c r="R38" s="22">
        <f t="shared" si="9"/>
        <v>0</v>
      </c>
      <c r="S38" s="22">
        <f t="shared" si="9"/>
        <v>0</v>
      </c>
      <c r="T38" s="22">
        <f t="shared" si="9"/>
        <v>0</v>
      </c>
      <c r="U38" s="22">
        <f t="shared" si="9"/>
        <v>0</v>
      </c>
    </row>
    <row r="39" spans="1:21" ht="12.75">
      <c r="A39" s="42">
        <v>34</v>
      </c>
      <c r="B39" s="49" t="s">
        <v>31</v>
      </c>
      <c r="C39" s="36">
        <f t="shared" si="0"/>
        <v>0</v>
      </c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2.75">
      <c r="A40" s="42">
        <v>35</v>
      </c>
      <c r="B40" s="49" t="s">
        <v>32</v>
      </c>
      <c r="C40" s="36">
        <f t="shared" si="0"/>
        <v>0</v>
      </c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22.5">
      <c r="A41" s="42">
        <v>36</v>
      </c>
      <c r="B41" s="49" t="s">
        <v>33</v>
      </c>
      <c r="C41" s="36">
        <f t="shared" si="0"/>
        <v>0</v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2.75">
      <c r="A42" s="42">
        <v>37</v>
      </c>
      <c r="B42" s="43" t="s">
        <v>34</v>
      </c>
      <c r="C42" s="36">
        <f t="shared" si="0"/>
        <v>0</v>
      </c>
      <c r="D42" s="44">
        <f aca="true" t="shared" si="10" ref="D42:U42">D38</f>
        <v>0</v>
      </c>
      <c r="E42" s="45">
        <f t="shared" si="10"/>
        <v>0</v>
      </c>
      <c r="F42" s="45">
        <f t="shared" si="10"/>
        <v>0</v>
      </c>
      <c r="G42" s="45">
        <f t="shared" si="10"/>
        <v>0</v>
      </c>
      <c r="H42" s="45">
        <f t="shared" si="10"/>
        <v>0</v>
      </c>
      <c r="I42" s="45">
        <f t="shared" si="10"/>
        <v>0</v>
      </c>
      <c r="J42" s="45">
        <f t="shared" si="10"/>
        <v>0</v>
      </c>
      <c r="K42" s="45">
        <f t="shared" si="10"/>
        <v>0</v>
      </c>
      <c r="L42" s="45">
        <f t="shared" si="10"/>
        <v>0</v>
      </c>
      <c r="M42" s="45">
        <f>M38</f>
        <v>0</v>
      </c>
      <c r="N42" s="45">
        <f t="shared" si="10"/>
        <v>0</v>
      </c>
      <c r="O42" s="45">
        <f t="shared" si="10"/>
        <v>0</v>
      </c>
      <c r="P42" s="45">
        <f t="shared" si="10"/>
        <v>0</v>
      </c>
      <c r="Q42" s="45">
        <f t="shared" si="10"/>
        <v>0</v>
      </c>
      <c r="R42" s="45">
        <f t="shared" si="10"/>
        <v>0</v>
      </c>
      <c r="S42" s="45">
        <f t="shared" si="10"/>
        <v>0</v>
      </c>
      <c r="T42" s="45">
        <f t="shared" si="10"/>
        <v>0</v>
      </c>
      <c r="U42" s="45">
        <f t="shared" si="10"/>
        <v>0</v>
      </c>
    </row>
    <row r="43" spans="1:21" ht="12.75">
      <c r="A43" s="42">
        <v>38</v>
      </c>
      <c r="B43" s="52" t="s">
        <v>35</v>
      </c>
      <c r="C43" s="36">
        <f t="shared" si="0"/>
        <v>81781850</v>
      </c>
      <c r="D43" s="53">
        <f aca="true" t="shared" si="11" ref="D43:U43">D6+D7+D8+D17+D26+D32+D37+D42</f>
        <v>15359639</v>
      </c>
      <c r="E43" s="154">
        <f t="shared" si="11"/>
        <v>6716507</v>
      </c>
      <c r="F43" s="154">
        <f t="shared" si="11"/>
        <v>581000</v>
      </c>
      <c r="G43" s="154">
        <f t="shared" si="11"/>
        <v>2877000</v>
      </c>
      <c r="H43" s="154">
        <f t="shared" si="11"/>
        <v>847300</v>
      </c>
      <c r="I43" s="154">
        <f t="shared" si="11"/>
        <v>4137143</v>
      </c>
      <c r="J43" s="154">
        <f t="shared" si="11"/>
        <v>12420037</v>
      </c>
      <c r="K43" s="154">
        <f t="shared" si="11"/>
        <v>6605752</v>
      </c>
      <c r="L43" s="154">
        <f t="shared" si="11"/>
        <v>5252861</v>
      </c>
      <c r="M43" s="154">
        <f>M6+M7+M8+M17+M26+M32+M37+M42</f>
        <v>11515477</v>
      </c>
      <c r="N43" s="154">
        <f t="shared" si="11"/>
        <v>4268330</v>
      </c>
      <c r="O43" s="154">
        <f t="shared" si="11"/>
        <v>1061568</v>
      </c>
      <c r="P43" s="154">
        <f t="shared" si="11"/>
        <v>780000</v>
      </c>
      <c r="Q43" s="154">
        <f t="shared" si="11"/>
        <v>2285840</v>
      </c>
      <c r="R43" s="154">
        <f t="shared" si="11"/>
        <v>1848400</v>
      </c>
      <c r="S43" s="154">
        <f t="shared" si="11"/>
        <v>30000</v>
      </c>
      <c r="T43" s="154">
        <f t="shared" si="11"/>
        <v>1916638</v>
      </c>
      <c r="U43" s="154">
        <f t="shared" si="11"/>
        <v>3278358</v>
      </c>
    </row>
    <row r="44" spans="1:21" ht="22.5">
      <c r="A44" s="42">
        <v>39</v>
      </c>
      <c r="B44" s="49" t="s">
        <v>36</v>
      </c>
      <c r="C44" s="36">
        <f t="shared" si="0"/>
        <v>893546</v>
      </c>
      <c r="D44" s="19"/>
      <c r="E44" s="20">
        <v>893546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22.5">
      <c r="A45" s="42">
        <v>40</v>
      </c>
      <c r="B45" s="49" t="s">
        <v>37</v>
      </c>
      <c r="C45" s="36">
        <f t="shared" si="0"/>
        <v>0</v>
      </c>
      <c r="D45" s="19">
        <f>'1.'!C70</f>
        <v>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2.75">
      <c r="A46" s="42">
        <v>41</v>
      </c>
      <c r="B46" s="49" t="s">
        <v>38</v>
      </c>
      <c r="C46" s="36">
        <f t="shared" si="0"/>
        <v>893546</v>
      </c>
      <c r="D46" s="50">
        <f aca="true" t="shared" si="12" ref="D46:U46">SUM(D44:D45)</f>
        <v>0</v>
      </c>
      <c r="E46" s="22">
        <f t="shared" si="12"/>
        <v>893546</v>
      </c>
      <c r="F46" s="22">
        <f t="shared" si="12"/>
        <v>0</v>
      </c>
      <c r="G46" s="22">
        <f t="shared" si="12"/>
        <v>0</v>
      </c>
      <c r="H46" s="22">
        <f t="shared" si="12"/>
        <v>0</v>
      </c>
      <c r="I46" s="22">
        <f t="shared" si="12"/>
        <v>0</v>
      </c>
      <c r="J46" s="22">
        <f t="shared" si="12"/>
        <v>0</v>
      </c>
      <c r="K46" s="22">
        <f t="shared" si="12"/>
        <v>0</v>
      </c>
      <c r="L46" s="22">
        <f t="shared" si="12"/>
        <v>0</v>
      </c>
      <c r="M46" s="22">
        <f>SUM(M44:M45)</f>
        <v>0</v>
      </c>
      <c r="N46" s="22">
        <f t="shared" si="12"/>
        <v>0</v>
      </c>
      <c r="O46" s="22">
        <f t="shared" si="12"/>
        <v>0</v>
      </c>
      <c r="P46" s="22">
        <f t="shared" si="12"/>
        <v>0</v>
      </c>
      <c r="Q46" s="22">
        <f t="shared" si="12"/>
        <v>0</v>
      </c>
      <c r="R46" s="22">
        <f t="shared" si="12"/>
        <v>0</v>
      </c>
      <c r="S46" s="22">
        <f t="shared" si="12"/>
        <v>0</v>
      </c>
      <c r="T46" s="22">
        <f t="shared" si="12"/>
        <v>0</v>
      </c>
      <c r="U46" s="22">
        <f t="shared" si="12"/>
        <v>0</v>
      </c>
    </row>
    <row r="47" spans="1:21" ht="13.5" thickBot="1">
      <c r="A47" s="42">
        <v>42</v>
      </c>
      <c r="B47" s="54" t="s">
        <v>39</v>
      </c>
      <c r="C47" s="36">
        <f t="shared" si="0"/>
        <v>893546</v>
      </c>
      <c r="D47" s="55">
        <f aca="true" t="shared" si="13" ref="D47:U47">D46</f>
        <v>0</v>
      </c>
      <c r="E47" s="56">
        <f t="shared" si="13"/>
        <v>893546</v>
      </c>
      <c r="F47" s="56">
        <f t="shared" si="13"/>
        <v>0</v>
      </c>
      <c r="G47" s="56">
        <f t="shared" si="13"/>
        <v>0</v>
      </c>
      <c r="H47" s="56">
        <f t="shared" si="13"/>
        <v>0</v>
      </c>
      <c r="I47" s="56">
        <f t="shared" si="13"/>
        <v>0</v>
      </c>
      <c r="J47" s="56">
        <f t="shared" si="13"/>
        <v>0</v>
      </c>
      <c r="K47" s="56">
        <f t="shared" si="13"/>
        <v>0</v>
      </c>
      <c r="L47" s="56">
        <f t="shared" si="13"/>
        <v>0</v>
      </c>
      <c r="M47" s="56">
        <f>M46</f>
        <v>0</v>
      </c>
      <c r="N47" s="56">
        <f t="shared" si="13"/>
        <v>0</v>
      </c>
      <c r="O47" s="56">
        <f t="shared" si="13"/>
        <v>0</v>
      </c>
      <c r="P47" s="56">
        <f t="shared" si="13"/>
        <v>0</v>
      </c>
      <c r="Q47" s="56">
        <f t="shared" si="13"/>
        <v>0</v>
      </c>
      <c r="R47" s="56">
        <f t="shared" si="13"/>
        <v>0</v>
      </c>
      <c r="S47" s="56">
        <f t="shared" si="13"/>
        <v>0</v>
      </c>
      <c r="T47" s="56">
        <f t="shared" si="13"/>
        <v>0</v>
      </c>
      <c r="U47" s="56">
        <f t="shared" si="13"/>
        <v>0</v>
      </c>
    </row>
    <row r="48" spans="1:21" ht="14.25" thickBot="1" thickTop="1">
      <c r="A48" s="42">
        <v>43</v>
      </c>
      <c r="B48" s="57" t="s">
        <v>40</v>
      </c>
      <c r="C48" s="144">
        <f t="shared" si="0"/>
        <v>82675396</v>
      </c>
      <c r="D48" s="96">
        <f aca="true" t="shared" si="14" ref="D48:U48">D43+D47</f>
        <v>15359639</v>
      </c>
      <c r="E48" s="100">
        <f t="shared" si="14"/>
        <v>7610053</v>
      </c>
      <c r="F48" s="100">
        <f t="shared" si="14"/>
        <v>581000</v>
      </c>
      <c r="G48" s="100">
        <f t="shared" si="14"/>
        <v>2877000</v>
      </c>
      <c r="H48" s="100">
        <f t="shared" si="14"/>
        <v>847300</v>
      </c>
      <c r="I48" s="100">
        <f t="shared" si="14"/>
        <v>4137143</v>
      </c>
      <c r="J48" s="100">
        <f t="shared" si="14"/>
        <v>12420037</v>
      </c>
      <c r="K48" s="100">
        <f t="shared" si="14"/>
        <v>6605752</v>
      </c>
      <c r="L48" s="100">
        <f t="shared" si="14"/>
        <v>5252861</v>
      </c>
      <c r="M48" s="100">
        <f>M43+M47</f>
        <v>11515477</v>
      </c>
      <c r="N48" s="100">
        <f t="shared" si="14"/>
        <v>4268330</v>
      </c>
      <c r="O48" s="100">
        <f t="shared" si="14"/>
        <v>1061568</v>
      </c>
      <c r="P48" s="100">
        <f t="shared" si="14"/>
        <v>780000</v>
      </c>
      <c r="Q48" s="100">
        <f t="shared" si="14"/>
        <v>2285840</v>
      </c>
      <c r="R48" s="100">
        <f t="shared" si="14"/>
        <v>1848400</v>
      </c>
      <c r="S48" s="100">
        <f t="shared" si="14"/>
        <v>30000</v>
      </c>
      <c r="T48" s="100">
        <f t="shared" si="14"/>
        <v>1916638</v>
      </c>
      <c r="U48" s="100">
        <f t="shared" si="14"/>
        <v>3278358</v>
      </c>
    </row>
    <row r="49" ht="13.5" thickTop="1">
      <c r="C49" s="58">
        <f>C48-'1.'!C73</f>
        <v>0</v>
      </c>
    </row>
  </sheetData>
  <sheetProtection/>
  <printOptions/>
  <pageMargins left="0.15748031496062992" right="0.15748031496062992" top="0.3937007874015748" bottom="0.3937007874015748" header="0.5118110236220472" footer="0.5118110236220472"/>
  <pageSetup horizontalDpi="600" verticalDpi="600" orientation="portrait" scale="75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2" sqref="D2"/>
    </sheetView>
  </sheetViews>
  <sheetFormatPr defaultColWidth="57.00390625" defaultRowHeight="12.75"/>
  <cols>
    <col min="1" max="1" width="5.625" style="10" customWidth="1"/>
    <col min="2" max="2" width="39.50390625" style="10" customWidth="1"/>
    <col min="3" max="5" width="15.375" style="10" customWidth="1"/>
    <col min="6" max="7" width="16.50390625" style="10" customWidth="1"/>
    <col min="8" max="254" width="9.125" style="10" customWidth="1"/>
    <col min="255" max="255" width="5.625" style="10" customWidth="1"/>
    <col min="256" max="16384" width="57.00390625" style="10" customWidth="1"/>
  </cols>
  <sheetData>
    <row r="1" spans="1:4" ht="17.25">
      <c r="A1" s="11"/>
      <c r="B1" s="67" t="s">
        <v>109</v>
      </c>
      <c r="C1" s="12"/>
      <c r="D1"/>
    </row>
    <row r="2" spans="1:4" ht="18">
      <c r="A2" s="11"/>
      <c r="B2" s="68" t="s">
        <v>143</v>
      </c>
      <c r="C2" s="33"/>
      <c r="D2" s="211" t="s">
        <v>1221</v>
      </c>
    </row>
    <row r="3" spans="1:4" ht="15">
      <c r="A3" s="11"/>
      <c r="B3" s="11" t="s">
        <v>103</v>
      </c>
      <c r="D3" s="18"/>
    </row>
    <row r="4" spans="1:4" ht="15">
      <c r="A4" s="11"/>
      <c r="B4" s="11"/>
      <c r="C4" s="12" t="s">
        <v>145</v>
      </c>
      <c r="D4" s="12"/>
    </row>
    <row r="5" spans="1:5" ht="15">
      <c r="A5" s="13" t="s">
        <v>106</v>
      </c>
      <c r="B5" s="13"/>
      <c r="C5" s="14" t="s">
        <v>107</v>
      </c>
      <c r="D5" s="14" t="s">
        <v>249</v>
      </c>
      <c r="E5" s="14" t="s">
        <v>257</v>
      </c>
    </row>
    <row r="6" spans="1:5" ht="15">
      <c r="A6" s="15">
        <v>1</v>
      </c>
      <c r="B6" s="129" t="s">
        <v>250</v>
      </c>
      <c r="C6" s="31">
        <v>4340861</v>
      </c>
      <c r="D6" s="31">
        <v>7375951</v>
      </c>
      <c r="E6" s="31">
        <v>7275951</v>
      </c>
    </row>
    <row r="7" spans="1:5" ht="15">
      <c r="A7" s="15">
        <v>2</v>
      </c>
      <c r="B7" s="60" t="s">
        <v>251</v>
      </c>
      <c r="C7" s="61">
        <v>1469859</v>
      </c>
      <c r="D7" s="61">
        <v>1469859</v>
      </c>
      <c r="E7" s="31">
        <v>1469859</v>
      </c>
    </row>
    <row r="8" spans="1:5" ht="15">
      <c r="A8" s="15">
        <v>3</v>
      </c>
      <c r="B8" s="130" t="s">
        <v>252</v>
      </c>
      <c r="C8" s="61"/>
      <c r="D8" s="61">
        <v>1000000</v>
      </c>
      <c r="E8" s="31"/>
    </row>
    <row r="9" spans="1:5" ht="13.5" customHeight="1">
      <c r="A9" s="15">
        <v>4</v>
      </c>
      <c r="B9" s="69" t="s">
        <v>253</v>
      </c>
      <c r="C9" s="61"/>
      <c r="D9" s="61">
        <v>300000</v>
      </c>
      <c r="E9" s="31"/>
    </row>
    <row r="10" spans="1:5" ht="15">
      <c r="A10" s="15">
        <v>5</v>
      </c>
      <c r="B10" s="70" t="s">
        <v>254</v>
      </c>
      <c r="C10" s="31"/>
      <c r="D10" s="31">
        <v>1475000</v>
      </c>
      <c r="E10" s="131"/>
    </row>
    <row r="11" spans="1:5" ht="15">
      <c r="A11" s="15">
        <v>6</v>
      </c>
      <c r="B11" s="70" t="s">
        <v>255</v>
      </c>
      <c r="C11" s="31"/>
      <c r="D11" s="31">
        <v>355000</v>
      </c>
      <c r="E11" s="132"/>
    </row>
    <row r="12" spans="1:5" ht="15">
      <c r="A12" s="15">
        <v>7</v>
      </c>
      <c r="B12" s="70" t="s">
        <v>256</v>
      </c>
      <c r="C12" s="31"/>
      <c r="D12" s="31">
        <v>4061333</v>
      </c>
      <c r="E12" s="136">
        <v>4061333</v>
      </c>
    </row>
    <row r="13" spans="1:5" ht="15">
      <c r="A13" s="15">
        <v>8</v>
      </c>
      <c r="B13" s="15"/>
      <c r="C13" s="133"/>
      <c r="D13" s="133"/>
      <c r="E13" s="134"/>
    </row>
    <row r="14" spans="1:5" ht="15">
      <c r="A14" s="15">
        <v>9</v>
      </c>
      <c r="B14" s="13" t="s">
        <v>41</v>
      </c>
      <c r="C14" s="71">
        <f>SUM(C6:C13)</f>
        <v>5810720</v>
      </c>
      <c r="D14" s="71">
        <f>SUM(D6:D13)</f>
        <v>16037143</v>
      </c>
      <c r="E14" s="71">
        <f>SUM(E6:E13)</f>
        <v>12807143</v>
      </c>
    </row>
  </sheetData>
  <sheetProtection/>
  <printOptions/>
  <pageMargins left="0.7" right="0.7" top="0.75" bottom="0.75" header="0.3" footer="0.3"/>
  <pageSetup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D2" sqref="D2"/>
    </sheetView>
  </sheetViews>
  <sheetFormatPr defaultColWidth="9.125" defaultRowHeight="12.75"/>
  <cols>
    <col min="1" max="1" width="5.625" style="10" customWidth="1"/>
    <col min="2" max="2" width="39.125" style="10" customWidth="1"/>
    <col min="3" max="4" width="18.875" style="10" customWidth="1"/>
    <col min="5" max="5" width="17.50390625" style="10" customWidth="1"/>
    <col min="6" max="7" width="17.375" style="10" customWidth="1"/>
    <col min="8" max="16384" width="9.125" style="10" customWidth="1"/>
  </cols>
  <sheetData>
    <row r="1" spans="1:7" ht="17.25">
      <c r="A1" s="11"/>
      <c r="B1" s="67" t="s">
        <v>109</v>
      </c>
      <c r="C1" s="12"/>
      <c r="D1"/>
      <c r="E1" s="12"/>
      <c r="F1" s="12"/>
      <c r="G1" s="12"/>
    </row>
    <row r="2" spans="1:7" ht="18">
      <c r="A2" s="11"/>
      <c r="B2" s="68" t="s">
        <v>143</v>
      </c>
      <c r="C2" s="33"/>
      <c r="D2" s="211" t="s">
        <v>1222</v>
      </c>
      <c r="E2" s="59"/>
      <c r="F2" s="59"/>
      <c r="G2" s="59"/>
    </row>
    <row r="3" spans="1:7" ht="15">
      <c r="A3" s="11"/>
      <c r="B3" s="11" t="s">
        <v>103</v>
      </c>
      <c r="D3" s="119"/>
      <c r="E3" s="12"/>
      <c r="F3" s="12"/>
      <c r="G3" s="12"/>
    </row>
    <row r="4" spans="1:7" ht="15">
      <c r="A4" s="11"/>
      <c r="B4" s="11"/>
      <c r="C4" s="11" t="s">
        <v>145</v>
      </c>
      <c r="D4" s="11"/>
      <c r="E4" s="11"/>
      <c r="F4" s="11"/>
      <c r="G4" s="11"/>
    </row>
    <row r="5" spans="1:5" ht="15">
      <c r="A5" s="13" t="s">
        <v>108</v>
      </c>
      <c r="B5" s="14"/>
      <c r="C5" s="14" t="s">
        <v>107</v>
      </c>
      <c r="D5" s="14" t="s">
        <v>150</v>
      </c>
      <c r="E5" s="14" t="s">
        <v>248</v>
      </c>
    </row>
    <row r="6" spans="1:5" ht="15">
      <c r="A6" s="15">
        <v>1</v>
      </c>
      <c r="B6" s="16" t="s">
        <v>124</v>
      </c>
      <c r="C6" s="31">
        <v>270000</v>
      </c>
      <c r="D6" s="135">
        <v>270000</v>
      </c>
      <c r="E6" s="31">
        <v>216764</v>
      </c>
    </row>
    <row r="7" spans="1:5" ht="15">
      <c r="A7" s="15">
        <v>2</v>
      </c>
      <c r="B7" s="16" t="s">
        <v>125</v>
      </c>
      <c r="C7" s="31">
        <v>180000</v>
      </c>
      <c r="D7" s="135">
        <v>280000</v>
      </c>
      <c r="E7" s="31">
        <v>252544</v>
      </c>
    </row>
    <row r="8" spans="1:5" ht="15">
      <c r="A8" s="15">
        <v>3</v>
      </c>
      <c r="B8" s="16" t="s">
        <v>134</v>
      </c>
      <c r="C8" s="31">
        <v>127000</v>
      </c>
      <c r="D8" s="135">
        <v>251128</v>
      </c>
      <c r="E8" s="31">
        <v>249680</v>
      </c>
    </row>
    <row r="9" spans="1:5" ht="15">
      <c r="A9" s="15">
        <v>4</v>
      </c>
      <c r="B9" s="16" t="s">
        <v>238</v>
      </c>
      <c r="C9" s="31">
        <v>2107480</v>
      </c>
      <c r="D9" s="135">
        <v>2107446</v>
      </c>
      <c r="E9" s="31">
        <v>2105800</v>
      </c>
    </row>
    <row r="10" spans="1:5" ht="15">
      <c r="A10" s="15">
        <v>5</v>
      </c>
      <c r="B10" s="16" t="s">
        <v>146</v>
      </c>
      <c r="C10" s="31">
        <v>5074999</v>
      </c>
      <c r="D10" s="135">
        <v>5074999</v>
      </c>
      <c r="E10" s="31">
        <v>4875000</v>
      </c>
    </row>
    <row r="11" spans="1:5" ht="15">
      <c r="A11" s="15">
        <v>6</v>
      </c>
      <c r="B11" s="16" t="s">
        <v>147</v>
      </c>
      <c r="C11" s="31">
        <v>4332998</v>
      </c>
      <c r="D11" s="135">
        <v>4333000</v>
      </c>
      <c r="E11" s="31">
        <v>4333000</v>
      </c>
    </row>
    <row r="12" spans="1:5" ht="15">
      <c r="A12" s="15">
        <v>7</v>
      </c>
      <c r="B12" s="16" t="s">
        <v>148</v>
      </c>
      <c r="C12" s="31">
        <v>900000</v>
      </c>
      <c r="D12" s="135">
        <v>900000</v>
      </c>
      <c r="E12" s="31">
        <v>270000</v>
      </c>
    </row>
    <row r="13" spans="1:5" ht="15">
      <c r="A13" s="15">
        <v>8</v>
      </c>
      <c r="B13" s="16" t="s">
        <v>136</v>
      </c>
      <c r="C13" s="31">
        <v>230000</v>
      </c>
      <c r="D13" s="135">
        <v>230000</v>
      </c>
      <c r="E13" s="31"/>
    </row>
    <row r="14" spans="1:5" ht="15">
      <c r="A14" s="15">
        <v>9</v>
      </c>
      <c r="B14" s="16" t="s">
        <v>149</v>
      </c>
      <c r="C14" s="31">
        <v>80000</v>
      </c>
      <c r="D14" s="135">
        <v>80000</v>
      </c>
      <c r="E14" s="31"/>
    </row>
    <row r="15" spans="1:5" ht="15">
      <c r="A15" s="15">
        <v>10</v>
      </c>
      <c r="B15" s="16" t="s">
        <v>151</v>
      </c>
      <c r="C15" s="31"/>
      <c r="D15" s="135">
        <v>100000</v>
      </c>
      <c r="E15" s="31">
        <v>23495</v>
      </c>
    </row>
    <row r="16" spans="1:5" ht="15">
      <c r="A16" s="15">
        <v>11</v>
      </c>
      <c r="B16" s="70" t="s">
        <v>152</v>
      </c>
      <c r="C16" s="31"/>
      <c r="D16" s="135">
        <v>1500000</v>
      </c>
      <c r="E16" s="31"/>
    </row>
    <row r="17" spans="1:5" ht="15">
      <c r="A17" s="15">
        <v>12</v>
      </c>
      <c r="B17" s="69" t="s">
        <v>153</v>
      </c>
      <c r="C17" s="31"/>
      <c r="D17" s="61">
        <v>0</v>
      </c>
      <c r="E17" s="31"/>
    </row>
    <row r="18" spans="1:5" ht="15">
      <c r="A18" s="15">
        <v>13</v>
      </c>
      <c r="B18" s="69" t="s">
        <v>154</v>
      </c>
      <c r="C18" s="31"/>
      <c r="D18" s="61">
        <v>50000</v>
      </c>
      <c r="E18" s="31"/>
    </row>
    <row r="19" spans="1:5" ht="27">
      <c r="A19" s="15">
        <v>14</v>
      </c>
      <c r="B19" s="72" t="s">
        <v>155</v>
      </c>
      <c r="C19" s="31"/>
      <c r="D19" s="61">
        <v>1200000</v>
      </c>
      <c r="E19" s="31">
        <v>594260</v>
      </c>
    </row>
    <row r="20" spans="1:5" ht="15">
      <c r="A20" s="15">
        <v>15</v>
      </c>
      <c r="B20" s="69" t="s">
        <v>156</v>
      </c>
      <c r="C20" s="31"/>
      <c r="D20" s="61">
        <v>250000</v>
      </c>
      <c r="E20" s="31"/>
    </row>
    <row r="21" spans="1:5" ht="15">
      <c r="A21" s="15">
        <v>16</v>
      </c>
      <c r="B21" s="69" t="s">
        <v>157</v>
      </c>
      <c r="C21" s="31"/>
      <c r="D21" s="61">
        <v>290000</v>
      </c>
      <c r="E21" s="31"/>
    </row>
    <row r="22" spans="1:5" ht="15">
      <c r="A22" s="15">
        <v>17</v>
      </c>
      <c r="B22" s="69" t="s">
        <v>158</v>
      </c>
      <c r="C22" s="31"/>
      <c r="D22" s="61">
        <v>200000</v>
      </c>
      <c r="E22" s="31">
        <v>185617</v>
      </c>
    </row>
    <row r="23" spans="1:5" ht="15">
      <c r="A23" s="15">
        <v>18</v>
      </c>
      <c r="B23" s="60" t="s">
        <v>159</v>
      </c>
      <c r="C23" s="31"/>
      <c r="D23" s="61">
        <v>384000</v>
      </c>
      <c r="E23" s="31">
        <v>383100</v>
      </c>
    </row>
    <row r="24" spans="1:5" ht="41.25">
      <c r="A24" s="15">
        <v>19</v>
      </c>
      <c r="B24" s="76" t="s">
        <v>160</v>
      </c>
      <c r="C24" s="125"/>
      <c r="D24" s="128">
        <v>50000</v>
      </c>
      <c r="E24" s="126">
        <v>3280</v>
      </c>
    </row>
    <row r="25" spans="1:5" ht="15">
      <c r="A25" s="15">
        <v>20</v>
      </c>
      <c r="B25" s="75" t="s">
        <v>231</v>
      </c>
      <c r="C25" s="125"/>
      <c r="D25" s="128">
        <v>127000</v>
      </c>
      <c r="E25" s="31">
        <v>28618</v>
      </c>
    </row>
    <row r="26" spans="1:5" s="74" customFormat="1" ht="15">
      <c r="A26" s="15">
        <v>21</v>
      </c>
      <c r="B26" s="75" t="s">
        <v>161</v>
      </c>
      <c r="C26" s="125"/>
      <c r="D26" s="128">
        <v>37000</v>
      </c>
      <c r="E26" s="31">
        <v>18990</v>
      </c>
    </row>
    <row r="27" spans="1:5" s="74" customFormat="1" ht="15">
      <c r="A27" s="15">
        <v>22</v>
      </c>
      <c r="B27" s="75" t="s">
        <v>234</v>
      </c>
      <c r="C27" s="125"/>
      <c r="D27" s="128">
        <v>500000</v>
      </c>
      <c r="E27" s="31"/>
    </row>
    <row r="28" spans="1:5" s="74" customFormat="1" ht="15">
      <c r="A28" s="15">
        <v>23</v>
      </c>
      <c r="B28" s="75" t="s">
        <v>237</v>
      </c>
      <c r="C28" s="125"/>
      <c r="D28" s="135">
        <v>1368496</v>
      </c>
      <c r="E28" s="31">
        <v>1368462</v>
      </c>
    </row>
    <row r="29" spans="1:5" s="74" customFormat="1" ht="15">
      <c r="A29" s="15">
        <v>24</v>
      </c>
      <c r="B29" s="16" t="s">
        <v>235</v>
      </c>
      <c r="C29" s="125"/>
      <c r="D29" s="128">
        <v>247269</v>
      </c>
      <c r="E29" s="31">
        <v>247269</v>
      </c>
    </row>
    <row r="30" spans="1:5" s="74" customFormat="1" ht="15">
      <c r="A30" s="15">
        <v>25</v>
      </c>
      <c r="B30" s="75" t="s">
        <v>236</v>
      </c>
      <c r="C30" s="125"/>
      <c r="D30" s="128">
        <v>2079</v>
      </c>
      <c r="E30" s="31">
        <v>2079</v>
      </c>
    </row>
    <row r="31" spans="1:5" s="74" customFormat="1" ht="15">
      <c r="A31" s="15">
        <v>26</v>
      </c>
      <c r="B31" s="75" t="s">
        <v>243</v>
      </c>
      <c r="C31" s="125"/>
      <c r="D31" s="128">
        <v>15974825</v>
      </c>
      <c r="E31" s="31"/>
    </row>
    <row r="32" spans="1:5" s="74" customFormat="1" ht="15">
      <c r="A32" s="15">
        <v>27</v>
      </c>
      <c r="B32" s="75" t="s">
        <v>244</v>
      </c>
      <c r="C32" s="125"/>
      <c r="D32" s="128">
        <v>800000</v>
      </c>
      <c r="E32" s="31"/>
    </row>
    <row r="33" spans="1:5" s="74" customFormat="1" ht="15">
      <c r="A33" s="15">
        <v>28</v>
      </c>
      <c r="B33" s="75" t="s">
        <v>245</v>
      </c>
      <c r="C33" s="125"/>
      <c r="D33" s="128">
        <v>4843436</v>
      </c>
      <c r="E33" s="31"/>
    </row>
    <row r="34" spans="1:5" s="74" customFormat="1" ht="15">
      <c r="A34" s="15">
        <v>29</v>
      </c>
      <c r="B34" s="75"/>
      <c r="C34" s="125"/>
      <c r="D34" s="135"/>
      <c r="E34" s="31"/>
    </row>
    <row r="35" spans="1:5" s="74" customFormat="1" ht="15">
      <c r="A35" s="15">
        <v>30</v>
      </c>
      <c r="B35" s="75"/>
      <c r="C35" s="125"/>
      <c r="D35" s="31"/>
      <c r="E35" s="31"/>
    </row>
    <row r="36" spans="1:5" s="74" customFormat="1" ht="15">
      <c r="A36" s="15">
        <v>31</v>
      </c>
      <c r="C36" s="31"/>
      <c r="D36" s="31"/>
      <c r="E36" s="31"/>
    </row>
    <row r="37" spans="1:5" s="74" customFormat="1" ht="15">
      <c r="A37" s="15">
        <v>32</v>
      </c>
      <c r="B37" s="13" t="s">
        <v>41</v>
      </c>
      <c r="C37" s="71">
        <f>SUM(C6:C36)</f>
        <v>13302477</v>
      </c>
      <c r="D37" s="71">
        <f>SUM(D6:D36)</f>
        <v>41450678</v>
      </c>
      <c r="E37" s="71">
        <f>SUM(E6:E36)</f>
        <v>15157958</v>
      </c>
    </row>
    <row r="38" spans="1:7" s="74" customFormat="1" ht="13.5">
      <c r="A38" s="73"/>
      <c r="B38" s="73"/>
      <c r="C38" s="73"/>
      <c r="D38" s="73">
        <v>41450678</v>
      </c>
      <c r="E38" s="73"/>
      <c r="F38" s="73"/>
      <c r="G38" s="73"/>
    </row>
    <row r="39" spans="1:7" s="74" customFormat="1" ht="13.5">
      <c r="A39" s="73"/>
      <c r="B39" s="73"/>
      <c r="C39" s="73"/>
      <c r="D39" s="73"/>
      <c r="E39" s="73"/>
      <c r="F39" s="73"/>
      <c r="G39" s="73"/>
    </row>
    <row r="40" spans="1:7" s="74" customFormat="1" ht="13.5">
      <c r="A40" s="73"/>
      <c r="B40" s="73"/>
      <c r="C40" s="73"/>
      <c r="D40" s="73"/>
      <c r="E40" s="73"/>
      <c r="F40" s="73"/>
      <c r="G40" s="73"/>
    </row>
    <row r="41" spans="1:7" s="74" customFormat="1" ht="13.5">
      <c r="A41" s="73"/>
      <c r="B41" s="73"/>
      <c r="C41" s="73"/>
      <c r="D41" s="73"/>
      <c r="E41" s="73"/>
      <c r="F41" s="73"/>
      <c r="G41" s="73"/>
    </row>
    <row r="42" spans="1:7" s="74" customFormat="1" ht="13.5">
      <c r="A42" s="73"/>
      <c r="B42" s="73"/>
      <c r="C42" s="73"/>
      <c r="D42" s="73"/>
      <c r="E42" s="73"/>
      <c r="F42" s="73"/>
      <c r="G42" s="73"/>
    </row>
    <row r="43" s="74" customFormat="1" ht="13.5"/>
    <row r="44" s="74" customFormat="1" ht="13.5"/>
    <row r="45" s="74" customFormat="1" ht="13.5"/>
    <row r="46" s="74" customFormat="1" ht="13.5"/>
    <row r="47" s="74" customFormat="1" ht="13.5"/>
    <row r="48" s="74" customFormat="1" ht="13.5"/>
    <row r="49" s="74" customFormat="1" ht="13.5"/>
    <row r="50" s="74" customFormat="1" ht="13.5"/>
    <row r="51" s="74" customFormat="1" ht="13.5"/>
    <row r="52" s="74" customFormat="1" ht="13.5"/>
    <row r="53" s="74" customFormat="1" ht="13.5"/>
    <row r="54" s="74" customFormat="1" ht="13.5"/>
    <row r="55" s="74" customFormat="1" ht="13.5"/>
    <row r="56" s="74" customFormat="1" ht="13.5"/>
    <row r="57" s="74" customFormat="1" ht="13.5"/>
    <row r="58" s="74" customFormat="1" ht="13.5"/>
    <row r="59" s="74" customFormat="1" ht="13.5"/>
    <row r="60" s="74" customFormat="1" ht="13.5"/>
    <row r="61" s="74" customFormat="1" ht="13.5"/>
    <row r="62" s="74" customFormat="1" ht="13.5"/>
    <row r="63" s="74" customFormat="1" ht="13.5"/>
    <row r="64" s="74" customFormat="1" ht="13.5"/>
    <row r="65" s="74" customFormat="1" ht="13.5"/>
    <row r="66" s="74" customFormat="1" ht="13.5"/>
    <row r="67" s="74" customFormat="1" ht="13.5"/>
    <row r="68" s="74" customFormat="1" ht="13.5"/>
    <row r="69" s="74" customFormat="1" ht="13.5"/>
    <row r="70" s="74" customFormat="1" ht="13.5"/>
    <row r="71" s="74" customFormat="1" ht="13.5"/>
    <row r="72" s="74" customFormat="1" ht="13.5"/>
    <row r="73" s="74" customFormat="1" ht="13.5"/>
  </sheetData>
  <sheetProtection/>
  <printOptions/>
  <pageMargins left="0.7" right="0.7" top="0.75" bottom="0.75" header="0.3" footer="0.3"/>
  <pageSetup fitToHeight="1" fitToWidth="1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pane ySplit="5" topLeftCell="A6" activePane="bottomLeft" state="frozen"/>
      <selection pane="topLeft" activeCell="D18" sqref="D18"/>
      <selection pane="bottomLeft" activeCell="E2" sqref="E2"/>
    </sheetView>
  </sheetViews>
  <sheetFormatPr defaultColWidth="9.00390625" defaultRowHeight="12.75"/>
  <cols>
    <col min="1" max="1" width="6.50390625" style="18" customWidth="1"/>
    <col min="2" max="2" width="36.125" style="18" customWidth="1"/>
    <col min="3" max="3" width="12.125" style="18" customWidth="1"/>
    <col min="4" max="4" width="10.875" style="18" customWidth="1"/>
    <col min="5" max="5" width="9.50390625" style="18" customWidth="1"/>
    <col min="6" max="6" width="8.625" style="18" customWidth="1"/>
    <col min="7" max="7" width="8.875" style="18" customWidth="1"/>
    <col min="8" max="8" width="10.375" style="18" customWidth="1"/>
    <col min="9" max="9" width="8.625" style="18" customWidth="1"/>
    <col min="10" max="10" width="10.00390625" style="18" customWidth="1"/>
    <col min="11" max="11" width="8.625" style="18" customWidth="1"/>
    <col min="12" max="12" width="14.125" style="18" customWidth="1"/>
    <col min="13" max="13" width="9.50390625" style="18" customWidth="1"/>
    <col min="14" max="22" width="8.625" style="18" customWidth="1"/>
    <col min="23" max="23" width="9.00390625" style="18" customWidth="1"/>
  </cols>
  <sheetData>
    <row r="1" spans="2:5" ht="12.75">
      <c r="B1" s="97" t="s">
        <v>109</v>
      </c>
      <c r="D1" s="17"/>
      <c r="E1"/>
    </row>
    <row r="2" spans="2:5" ht="18">
      <c r="B2" s="68" t="s">
        <v>143</v>
      </c>
      <c r="C2" s="33"/>
      <c r="D2" s="33"/>
      <c r="E2" s="211" t="s">
        <v>1223</v>
      </c>
    </row>
    <row r="3" spans="2:3" ht="12.75">
      <c r="B3" s="37" t="s">
        <v>103</v>
      </c>
      <c r="C3" s="18" t="s">
        <v>104</v>
      </c>
    </row>
    <row r="4" spans="1:23" s="92" customFormat="1" ht="12.75">
      <c r="A4" s="38"/>
      <c r="B4" s="3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40"/>
      <c r="V4" s="40"/>
      <c r="W4" s="40"/>
    </row>
    <row r="5" spans="1:23" ht="41.25" thickBot="1">
      <c r="A5" s="98" t="s">
        <v>0</v>
      </c>
      <c r="B5" s="99" t="s">
        <v>1</v>
      </c>
      <c r="C5" s="41" t="s">
        <v>168</v>
      </c>
      <c r="D5" s="79" t="s">
        <v>110</v>
      </c>
      <c r="E5" s="62" t="s">
        <v>233</v>
      </c>
      <c r="F5" s="79" t="s">
        <v>112</v>
      </c>
      <c r="G5" s="79" t="s">
        <v>121</v>
      </c>
      <c r="H5" s="79" t="s">
        <v>114</v>
      </c>
      <c r="I5" s="79" t="s">
        <v>122</v>
      </c>
      <c r="J5" s="79" t="s">
        <v>113</v>
      </c>
      <c r="K5" s="79" t="s">
        <v>131</v>
      </c>
      <c r="L5" s="79" t="s">
        <v>128</v>
      </c>
      <c r="M5" s="79" t="s">
        <v>169</v>
      </c>
      <c r="N5" s="62" t="s">
        <v>135</v>
      </c>
      <c r="O5" s="79" t="s">
        <v>116</v>
      </c>
      <c r="P5" s="79" t="s">
        <v>117</v>
      </c>
      <c r="Q5" s="79" t="s">
        <v>118</v>
      </c>
      <c r="R5" s="79" t="s">
        <v>132</v>
      </c>
      <c r="S5" s="79" t="s">
        <v>123</v>
      </c>
      <c r="T5" s="80" t="s">
        <v>133</v>
      </c>
      <c r="U5" s="62" t="s">
        <v>137</v>
      </c>
      <c r="V5" s="62" t="s">
        <v>142</v>
      </c>
      <c r="W5" s="120" t="s">
        <v>230</v>
      </c>
    </row>
    <row r="6" spans="1:23" ht="12.75">
      <c r="A6" s="42">
        <v>1</v>
      </c>
      <c r="B6" s="43" t="s">
        <v>2</v>
      </c>
      <c r="C6" s="35">
        <f>SUM(D6:W6)</f>
        <v>16960560</v>
      </c>
      <c r="D6" s="44">
        <v>7197960</v>
      </c>
      <c r="E6" s="45"/>
      <c r="F6" s="45"/>
      <c r="G6" s="45"/>
      <c r="H6" s="45"/>
      <c r="I6" s="45">
        <v>2637100</v>
      </c>
      <c r="J6" s="45"/>
      <c r="K6" s="45">
        <v>5299450</v>
      </c>
      <c r="L6" s="45"/>
      <c r="M6" s="45"/>
      <c r="N6" s="45">
        <v>1323550</v>
      </c>
      <c r="O6" s="45">
        <v>502500</v>
      </c>
      <c r="P6" s="45"/>
      <c r="Q6" s="45"/>
      <c r="R6" s="45"/>
      <c r="S6" s="45"/>
      <c r="T6" s="45"/>
      <c r="U6" s="45"/>
      <c r="V6" s="45"/>
      <c r="W6" s="45"/>
    </row>
    <row r="7" spans="1:23" ht="24">
      <c r="A7" s="42">
        <v>2</v>
      </c>
      <c r="B7" s="43" t="s">
        <v>3</v>
      </c>
      <c r="C7" s="36">
        <f aca="true" t="shared" si="0" ref="C7:C49">SUM(D7:W7)</f>
        <v>2692125</v>
      </c>
      <c r="D7" s="44">
        <v>1347371</v>
      </c>
      <c r="E7" s="45"/>
      <c r="F7" s="45"/>
      <c r="G7" s="45"/>
      <c r="H7" s="45"/>
      <c r="I7" s="45">
        <v>461493</v>
      </c>
      <c r="J7" s="45"/>
      <c r="K7" s="45">
        <v>563702</v>
      </c>
      <c r="L7" s="45"/>
      <c r="M7" s="45"/>
      <c r="N7" s="45">
        <v>231621</v>
      </c>
      <c r="O7" s="45">
        <v>87938</v>
      </c>
      <c r="P7" s="45"/>
      <c r="Q7" s="45"/>
      <c r="R7" s="45"/>
      <c r="S7" s="45"/>
      <c r="T7" s="45"/>
      <c r="U7" s="45"/>
      <c r="V7" s="45"/>
      <c r="W7" s="45"/>
    </row>
    <row r="8" spans="1:23" ht="12.75">
      <c r="A8" s="42">
        <v>3</v>
      </c>
      <c r="B8" s="46" t="s">
        <v>4</v>
      </c>
      <c r="C8" s="36">
        <f t="shared" si="0"/>
        <v>33043133</v>
      </c>
      <c r="D8" s="47">
        <v>5840850</v>
      </c>
      <c r="E8" s="48">
        <v>6673</v>
      </c>
      <c r="F8" s="48">
        <v>581000</v>
      </c>
      <c r="G8" s="48">
        <v>1947000</v>
      </c>
      <c r="H8" s="48">
        <v>7888085</v>
      </c>
      <c r="I8" s="48">
        <v>1383550</v>
      </c>
      <c r="J8" s="45">
        <v>5191060</v>
      </c>
      <c r="K8" s="48">
        <v>742600</v>
      </c>
      <c r="L8" s="48">
        <v>1132000</v>
      </c>
      <c r="M8" s="48">
        <v>34</v>
      </c>
      <c r="N8" s="48">
        <v>1063300</v>
      </c>
      <c r="O8" s="48">
        <v>201130</v>
      </c>
      <c r="P8" s="48">
        <v>2485840</v>
      </c>
      <c r="Q8" s="45">
        <v>1792311</v>
      </c>
      <c r="R8" s="48">
        <v>230000</v>
      </c>
      <c r="S8" s="48">
        <v>916638</v>
      </c>
      <c r="T8" s="45">
        <v>345000</v>
      </c>
      <c r="U8" s="48">
        <v>458862</v>
      </c>
      <c r="V8" s="48">
        <v>487200</v>
      </c>
      <c r="W8" s="45">
        <v>350000</v>
      </c>
    </row>
    <row r="9" spans="1:23" ht="12.75">
      <c r="A9" s="42">
        <v>4</v>
      </c>
      <c r="B9" s="49" t="s">
        <v>5</v>
      </c>
      <c r="C9" s="36">
        <f t="shared" si="0"/>
        <v>0</v>
      </c>
      <c r="D9" s="50">
        <f aca="true" t="shared" si="1" ref="D9:W9">D10</f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2">
        <f t="shared" si="1"/>
        <v>0</v>
      </c>
      <c r="T9" s="22">
        <f t="shared" si="1"/>
        <v>0</v>
      </c>
      <c r="U9" s="22">
        <f t="shared" si="1"/>
        <v>0</v>
      </c>
      <c r="V9" s="22"/>
      <c r="W9" s="22">
        <f t="shared" si="1"/>
        <v>0</v>
      </c>
    </row>
    <row r="10" spans="1:23" ht="22.5">
      <c r="A10" s="42">
        <v>5</v>
      </c>
      <c r="B10" s="49" t="s">
        <v>6</v>
      </c>
      <c r="C10" s="36">
        <f t="shared" si="0"/>
        <v>0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2.75">
      <c r="A11" s="42">
        <v>6</v>
      </c>
      <c r="B11" s="49" t="s">
        <v>7</v>
      </c>
      <c r="C11" s="36">
        <f t="shared" si="0"/>
        <v>0</v>
      </c>
      <c r="D11" s="50">
        <f aca="true" t="shared" si="2" ref="D11:W11">D12</f>
        <v>0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22">
        <f t="shared" si="2"/>
        <v>0</v>
      </c>
      <c r="R11" s="22">
        <f t="shared" si="2"/>
        <v>0</v>
      </c>
      <c r="S11" s="22">
        <f t="shared" si="2"/>
        <v>0</v>
      </c>
      <c r="T11" s="22">
        <f t="shared" si="2"/>
        <v>0</v>
      </c>
      <c r="U11" s="22">
        <f t="shared" si="2"/>
        <v>0</v>
      </c>
      <c r="V11" s="22"/>
      <c r="W11" s="22">
        <f t="shared" si="2"/>
        <v>0</v>
      </c>
    </row>
    <row r="12" spans="1:23" ht="22.5" customHeight="1">
      <c r="A12" s="42">
        <v>7</v>
      </c>
      <c r="B12" s="49" t="s">
        <v>8</v>
      </c>
      <c r="C12" s="36">
        <f t="shared" si="0"/>
        <v>0</v>
      </c>
      <c r="D12" s="5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1"/>
      <c r="V12" s="22"/>
      <c r="W12" s="22"/>
    </row>
    <row r="13" spans="1:23" ht="12.75">
      <c r="A13" s="42">
        <v>8</v>
      </c>
      <c r="B13" s="49" t="s">
        <v>9</v>
      </c>
      <c r="C13" s="36">
        <f t="shared" si="0"/>
        <v>800000</v>
      </c>
      <c r="D13" s="50">
        <f aca="true" t="shared" si="3" ref="D13:U13">SUM(D14:D16)</f>
        <v>0</v>
      </c>
      <c r="E13" s="22">
        <f t="shared" si="3"/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>SUM(M14:M16)</f>
        <v>0</v>
      </c>
      <c r="N13" s="22">
        <f t="shared" si="3"/>
        <v>0</v>
      </c>
      <c r="O13" s="22">
        <f t="shared" si="3"/>
        <v>0</v>
      </c>
      <c r="P13" s="22">
        <f t="shared" si="3"/>
        <v>0</v>
      </c>
      <c r="Q13" s="22">
        <f t="shared" si="3"/>
        <v>0</v>
      </c>
      <c r="R13" s="22">
        <f t="shared" si="3"/>
        <v>0</v>
      </c>
      <c r="S13" s="22">
        <f t="shared" si="3"/>
        <v>800000</v>
      </c>
      <c r="T13" s="22">
        <f t="shared" si="3"/>
        <v>0</v>
      </c>
      <c r="U13" s="22">
        <f t="shared" si="3"/>
        <v>0</v>
      </c>
      <c r="V13" s="22"/>
      <c r="W13" s="22">
        <f>SUM(W14:W16)</f>
        <v>0</v>
      </c>
    </row>
    <row r="14" spans="1:23" ht="18" customHeight="1">
      <c r="A14" s="42">
        <v>9</v>
      </c>
      <c r="B14" s="49" t="s">
        <v>10</v>
      </c>
      <c r="C14" s="36">
        <f t="shared" si="0"/>
        <v>100000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>
        <v>100000</v>
      </c>
      <c r="T14" s="20"/>
      <c r="U14" s="20"/>
      <c r="V14" s="20"/>
      <c r="W14" s="20"/>
    </row>
    <row r="15" spans="1:23" ht="22.5">
      <c r="A15" s="42">
        <v>10</v>
      </c>
      <c r="B15" s="49" t="s">
        <v>11</v>
      </c>
      <c r="C15" s="36">
        <f t="shared" si="0"/>
        <v>700000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>
        <v>700000</v>
      </c>
      <c r="T15" s="20"/>
      <c r="U15" s="20"/>
      <c r="V15" s="20"/>
      <c r="W15" s="20"/>
    </row>
    <row r="16" spans="1:23" ht="22.5">
      <c r="A16" s="42">
        <v>11</v>
      </c>
      <c r="B16" s="49" t="s">
        <v>12</v>
      </c>
      <c r="C16" s="36">
        <f t="shared" si="0"/>
        <v>0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2.75">
      <c r="A17" s="42">
        <v>12</v>
      </c>
      <c r="B17" s="43" t="s">
        <v>13</v>
      </c>
      <c r="C17" s="36">
        <f t="shared" si="0"/>
        <v>800000</v>
      </c>
      <c r="D17" s="44">
        <f aca="true" t="shared" si="4" ref="D17:T17">D9+D11+D13</f>
        <v>0</v>
      </c>
      <c r="E17" s="45">
        <f t="shared" si="4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  <c r="L17" s="45">
        <f t="shared" si="4"/>
        <v>0</v>
      </c>
      <c r="M17" s="45">
        <f>M9+M11+M13</f>
        <v>0</v>
      </c>
      <c r="N17" s="45">
        <f t="shared" si="4"/>
        <v>0</v>
      </c>
      <c r="O17" s="45">
        <f t="shared" si="4"/>
        <v>0</v>
      </c>
      <c r="P17" s="45">
        <f t="shared" si="4"/>
        <v>0</v>
      </c>
      <c r="Q17" s="45">
        <f t="shared" si="4"/>
        <v>0</v>
      </c>
      <c r="R17" s="45">
        <f t="shared" si="4"/>
        <v>0</v>
      </c>
      <c r="S17" s="45">
        <f t="shared" si="4"/>
        <v>800000</v>
      </c>
      <c r="T17" s="45">
        <f t="shared" si="4"/>
        <v>0</v>
      </c>
      <c r="U17" s="44">
        <f>U9+U11+U13+SUM(U14:U16)</f>
        <v>0</v>
      </c>
      <c r="V17" s="44">
        <f>V9+V11+V13+SUM(V14:V16)</f>
        <v>0</v>
      </c>
      <c r="W17" s="44">
        <f>W9+W11+W13+SUM(W14:W16)</f>
        <v>0</v>
      </c>
    </row>
    <row r="18" spans="1:23" ht="12.75">
      <c r="A18" s="42">
        <v>13</v>
      </c>
      <c r="B18" s="49" t="s">
        <v>170</v>
      </c>
      <c r="C18" s="36">
        <f t="shared" si="0"/>
        <v>166575</v>
      </c>
      <c r="D18" s="19"/>
      <c r="E18" s="20">
        <v>166575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22.5">
      <c r="A19" s="42">
        <v>14</v>
      </c>
      <c r="B19" s="49" t="s">
        <v>14</v>
      </c>
      <c r="C19" s="36">
        <f t="shared" si="0"/>
        <v>7990615</v>
      </c>
      <c r="D19" s="32">
        <f aca="true" t="shared" si="5" ref="D19:U19">SUM(D20:D23)</f>
        <v>0</v>
      </c>
      <c r="E19" s="23">
        <f t="shared" si="5"/>
        <v>7990615</v>
      </c>
      <c r="F19" s="23">
        <f t="shared" si="5"/>
        <v>0</v>
      </c>
      <c r="G19" s="23">
        <f t="shared" si="5"/>
        <v>0</v>
      </c>
      <c r="H19" s="23">
        <f t="shared" si="5"/>
        <v>0</v>
      </c>
      <c r="I19" s="23">
        <f t="shared" si="5"/>
        <v>0</v>
      </c>
      <c r="J19" s="23">
        <f t="shared" si="5"/>
        <v>0</v>
      </c>
      <c r="K19" s="23">
        <f t="shared" si="5"/>
        <v>0</v>
      </c>
      <c r="L19" s="23">
        <f t="shared" si="5"/>
        <v>0</v>
      </c>
      <c r="M19" s="23">
        <f>SUM(M20:M23)</f>
        <v>0</v>
      </c>
      <c r="N19" s="23">
        <f t="shared" si="5"/>
        <v>0</v>
      </c>
      <c r="O19" s="23">
        <f t="shared" si="5"/>
        <v>0</v>
      </c>
      <c r="P19" s="23">
        <f t="shared" si="5"/>
        <v>0</v>
      </c>
      <c r="Q19" s="23">
        <f t="shared" si="5"/>
        <v>0</v>
      </c>
      <c r="R19" s="23">
        <f t="shared" si="5"/>
        <v>0</v>
      </c>
      <c r="S19" s="23">
        <f t="shared" si="5"/>
        <v>0</v>
      </c>
      <c r="T19" s="23">
        <f t="shared" si="5"/>
        <v>0</v>
      </c>
      <c r="U19" s="23">
        <f t="shared" si="5"/>
        <v>0</v>
      </c>
      <c r="V19" s="23">
        <f>SUM(V20:V23)</f>
        <v>0</v>
      </c>
      <c r="W19" s="23">
        <f>SUM(W20:W23)</f>
        <v>0</v>
      </c>
    </row>
    <row r="20" spans="1:23" ht="24" customHeight="1">
      <c r="A20" s="42">
        <v>15</v>
      </c>
      <c r="B20" s="49" t="s">
        <v>129</v>
      </c>
      <c r="C20" s="36">
        <f t="shared" si="0"/>
        <v>200000</v>
      </c>
      <c r="D20" s="19"/>
      <c r="E20" s="20">
        <v>200000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6.5" customHeight="1">
      <c r="A21" s="42">
        <v>16</v>
      </c>
      <c r="B21" s="49" t="s">
        <v>15</v>
      </c>
      <c r="C21" s="36">
        <f t="shared" si="0"/>
        <v>0</v>
      </c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23.25" customHeight="1">
      <c r="A22" s="42">
        <v>17</v>
      </c>
      <c r="B22" s="49" t="s">
        <v>16</v>
      </c>
      <c r="C22" s="36">
        <f t="shared" si="0"/>
        <v>1074108</v>
      </c>
      <c r="D22" s="19"/>
      <c r="E22" s="20">
        <v>1074108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22.5">
      <c r="A23" s="42">
        <v>18</v>
      </c>
      <c r="B23" s="49" t="s">
        <v>17</v>
      </c>
      <c r="C23" s="36">
        <f t="shared" si="0"/>
        <v>6716507</v>
      </c>
      <c r="D23" s="19"/>
      <c r="E23" s="20">
        <v>6716507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51"/>
      <c r="Q23" s="20"/>
      <c r="R23" s="20">
        <v>0</v>
      </c>
      <c r="S23" s="20"/>
      <c r="T23" s="20"/>
      <c r="U23" s="20"/>
      <c r="V23" s="20"/>
      <c r="W23" s="20"/>
    </row>
    <row r="24" spans="1:23" ht="33.75">
      <c r="A24" s="42">
        <v>19</v>
      </c>
      <c r="B24" s="49" t="s">
        <v>171</v>
      </c>
      <c r="C24" s="36">
        <f t="shared" si="0"/>
        <v>700000</v>
      </c>
      <c r="D24" s="19">
        <v>700000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2.75">
      <c r="A25" s="42">
        <v>20</v>
      </c>
      <c r="B25" s="49" t="s">
        <v>18</v>
      </c>
      <c r="C25" s="36">
        <f t="shared" si="0"/>
        <v>41985885</v>
      </c>
      <c r="D25" s="19">
        <v>4758114</v>
      </c>
      <c r="E25" s="20"/>
      <c r="F25" s="20"/>
      <c r="G25" s="20"/>
      <c r="H25" s="20"/>
      <c r="I25" s="20"/>
      <c r="J25" s="20">
        <v>7228977</v>
      </c>
      <c r="K25" s="20"/>
      <c r="L25" s="20">
        <v>26876261</v>
      </c>
      <c r="M25" s="20"/>
      <c r="N25" s="20">
        <v>296270</v>
      </c>
      <c r="O25" s="20"/>
      <c r="P25" s="20"/>
      <c r="Q25" s="20">
        <v>108843</v>
      </c>
      <c r="R25" s="20"/>
      <c r="S25" s="20"/>
      <c r="T25" s="20">
        <v>2717420</v>
      </c>
      <c r="U25" s="20"/>
      <c r="V25" s="20"/>
      <c r="W25" s="20"/>
    </row>
    <row r="26" spans="1:23" ht="12.75">
      <c r="A26" s="42">
        <v>21</v>
      </c>
      <c r="B26" s="43" t="s">
        <v>19</v>
      </c>
      <c r="C26" s="36">
        <f t="shared" si="0"/>
        <v>50843075</v>
      </c>
      <c r="D26" s="44">
        <f aca="true" t="shared" si="6" ref="D26:U26">D18+D19+D24+D25</f>
        <v>5458114</v>
      </c>
      <c r="E26" s="45">
        <f t="shared" si="6"/>
        <v>8157190</v>
      </c>
      <c r="F26" s="45">
        <f t="shared" si="6"/>
        <v>0</v>
      </c>
      <c r="G26" s="45">
        <f t="shared" si="6"/>
        <v>0</v>
      </c>
      <c r="H26" s="45">
        <f t="shared" si="6"/>
        <v>0</v>
      </c>
      <c r="I26" s="45">
        <f t="shared" si="6"/>
        <v>0</v>
      </c>
      <c r="J26" s="45">
        <f t="shared" si="6"/>
        <v>7228977</v>
      </c>
      <c r="K26" s="45">
        <f t="shared" si="6"/>
        <v>0</v>
      </c>
      <c r="L26" s="45">
        <f t="shared" si="6"/>
        <v>26876261</v>
      </c>
      <c r="M26" s="45">
        <f>M18+M19+M24+M25</f>
        <v>0</v>
      </c>
      <c r="N26" s="45">
        <f t="shared" si="6"/>
        <v>296270</v>
      </c>
      <c r="O26" s="45">
        <f t="shared" si="6"/>
        <v>0</v>
      </c>
      <c r="P26" s="45">
        <f t="shared" si="6"/>
        <v>0</v>
      </c>
      <c r="Q26" s="45">
        <f t="shared" si="6"/>
        <v>108843</v>
      </c>
      <c r="R26" s="45">
        <f t="shared" si="6"/>
        <v>0</v>
      </c>
      <c r="S26" s="45">
        <f t="shared" si="6"/>
        <v>0</v>
      </c>
      <c r="T26" s="45">
        <f t="shared" si="6"/>
        <v>2717420</v>
      </c>
      <c r="U26" s="45">
        <f t="shared" si="6"/>
        <v>0</v>
      </c>
      <c r="V26" s="45">
        <f>V18+V19+V24+V25</f>
        <v>0</v>
      </c>
      <c r="W26" s="45">
        <f>W18+W19+W24+W25</f>
        <v>0</v>
      </c>
    </row>
    <row r="27" spans="1:23" ht="12.75">
      <c r="A27" s="42">
        <v>22</v>
      </c>
      <c r="B27" s="49" t="s">
        <v>20</v>
      </c>
      <c r="C27" s="36">
        <f t="shared" si="0"/>
        <v>0</v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2.75">
      <c r="A28" s="42">
        <v>23</v>
      </c>
      <c r="B28" s="49" t="s">
        <v>21</v>
      </c>
      <c r="C28" s="36">
        <f t="shared" si="0"/>
        <v>19674874</v>
      </c>
      <c r="D28" s="19"/>
      <c r="E28" s="20"/>
      <c r="F28" s="20"/>
      <c r="G28" s="20"/>
      <c r="H28" s="20"/>
      <c r="I28" s="20">
        <v>1724408</v>
      </c>
      <c r="J28" s="20"/>
      <c r="K28" s="20"/>
      <c r="L28" s="20"/>
      <c r="M28" s="20">
        <v>16574664</v>
      </c>
      <c r="N28" s="20"/>
      <c r="O28" s="20"/>
      <c r="P28" s="20"/>
      <c r="Q28" s="20"/>
      <c r="R28" s="20"/>
      <c r="S28" s="20"/>
      <c r="T28" s="20">
        <v>1181102</v>
      </c>
      <c r="U28" s="20">
        <v>194700</v>
      </c>
      <c r="V28" s="20"/>
      <c r="W28" s="20"/>
    </row>
    <row r="29" spans="1:23" ht="22.5">
      <c r="A29" s="42">
        <v>24</v>
      </c>
      <c r="B29" s="49" t="s">
        <v>22</v>
      </c>
      <c r="C29" s="36">
        <f t="shared" si="0"/>
        <v>749970</v>
      </c>
      <c r="D29" s="19"/>
      <c r="E29" s="20"/>
      <c r="F29" s="20"/>
      <c r="G29" s="20"/>
      <c r="H29" s="20"/>
      <c r="I29" s="20"/>
      <c r="J29" s="20"/>
      <c r="K29" s="20"/>
      <c r="L29" s="20"/>
      <c r="M29" s="20">
        <v>749970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22.5">
      <c r="A30" s="42">
        <v>25</v>
      </c>
      <c r="B30" s="49" t="s">
        <v>23</v>
      </c>
      <c r="C30" s="36">
        <f t="shared" si="0"/>
        <v>12257261</v>
      </c>
      <c r="D30" s="19">
        <v>740734</v>
      </c>
      <c r="E30" s="20"/>
      <c r="F30" s="20"/>
      <c r="G30" s="20">
        <v>889763</v>
      </c>
      <c r="H30" s="20">
        <v>629921</v>
      </c>
      <c r="I30" s="20">
        <v>139370</v>
      </c>
      <c r="J30" s="20"/>
      <c r="K30" s="20"/>
      <c r="L30" s="20">
        <v>141732</v>
      </c>
      <c r="M30" s="20">
        <v>9212530</v>
      </c>
      <c r="N30" s="20">
        <v>220472</v>
      </c>
      <c r="O30" s="20">
        <v>212598</v>
      </c>
      <c r="P30" s="20"/>
      <c r="Q30" s="20"/>
      <c r="R30" s="20">
        <v>1637</v>
      </c>
      <c r="S30" s="20"/>
      <c r="T30" s="20"/>
      <c r="U30" s="20"/>
      <c r="V30" s="20">
        <v>29134</v>
      </c>
      <c r="W30" s="20">
        <v>39370</v>
      </c>
    </row>
    <row r="31" spans="1:23" ht="22.5">
      <c r="A31" s="42">
        <v>26</v>
      </c>
      <c r="B31" s="49" t="s">
        <v>24</v>
      </c>
      <c r="C31" s="36">
        <f t="shared" si="0"/>
        <v>8768573</v>
      </c>
      <c r="D31" s="19">
        <v>144396</v>
      </c>
      <c r="E31" s="19"/>
      <c r="F31" s="19"/>
      <c r="G31" s="19">
        <v>240237</v>
      </c>
      <c r="H31" s="19">
        <v>170079</v>
      </c>
      <c r="I31" s="19">
        <v>503222</v>
      </c>
      <c r="J31" s="19"/>
      <c r="K31" s="19"/>
      <c r="L31" s="19">
        <v>38268</v>
      </c>
      <c r="M31" s="19">
        <v>7165036</v>
      </c>
      <c r="N31" s="19">
        <v>59528</v>
      </c>
      <c r="O31" s="19">
        <v>57402</v>
      </c>
      <c r="P31" s="19"/>
      <c r="Q31" s="19"/>
      <c r="R31" s="19">
        <v>442</v>
      </c>
      <c r="S31" s="19"/>
      <c r="T31" s="19">
        <v>318898</v>
      </c>
      <c r="U31" s="19">
        <v>52569</v>
      </c>
      <c r="V31" s="19">
        <v>7866</v>
      </c>
      <c r="W31" s="19">
        <v>10630</v>
      </c>
    </row>
    <row r="32" spans="1:23" ht="12.75">
      <c r="A32" s="42">
        <v>27</v>
      </c>
      <c r="B32" s="43" t="s">
        <v>25</v>
      </c>
      <c r="C32" s="36">
        <f t="shared" si="0"/>
        <v>41450678</v>
      </c>
      <c r="D32" s="44">
        <f aca="true" t="shared" si="7" ref="D32:U32">SUM(D27:D31)</f>
        <v>885130</v>
      </c>
      <c r="E32" s="45">
        <f t="shared" si="7"/>
        <v>0</v>
      </c>
      <c r="F32" s="45">
        <f t="shared" si="7"/>
        <v>0</v>
      </c>
      <c r="G32" s="45">
        <f t="shared" si="7"/>
        <v>1130000</v>
      </c>
      <c r="H32" s="45">
        <f t="shared" si="7"/>
        <v>800000</v>
      </c>
      <c r="I32" s="45">
        <f t="shared" si="7"/>
        <v>2367000</v>
      </c>
      <c r="J32" s="45">
        <f t="shared" si="7"/>
        <v>0</v>
      </c>
      <c r="K32" s="45">
        <f t="shared" si="7"/>
        <v>0</v>
      </c>
      <c r="L32" s="45">
        <f t="shared" si="7"/>
        <v>180000</v>
      </c>
      <c r="M32" s="45">
        <f>SUM(M27:M31)</f>
        <v>33702200</v>
      </c>
      <c r="N32" s="45">
        <f t="shared" si="7"/>
        <v>280000</v>
      </c>
      <c r="O32" s="45">
        <f t="shared" si="7"/>
        <v>270000</v>
      </c>
      <c r="P32" s="45">
        <f t="shared" si="7"/>
        <v>0</v>
      </c>
      <c r="Q32" s="45">
        <f t="shared" si="7"/>
        <v>0</v>
      </c>
      <c r="R32" s="45">
        <f t="shared" si="7"/>
        <v>2079</v>
      </c>
      <c r="S32" s="45">
        <f t="shared" si="7"/>
        <v>0</v>
      </c>
      <c r="T32" s="45">
        <f t="shared" si="7"/>
        <v>1500000</v>
      </c>
      <c r="U32" s="45">
        <f t="shared" si="7"/>
        <v>247269</v>
      </c>
      <c r="V32" s="45">
        <f>SUM(V27:V31)</f>
        <v>37000</v>
      </c>
      <c r="W32" s="45">
        <f>SUM(W27:W31)</f>
        <v>50000</v>
      </c>
    </row>
    <row r="33" spans="1:23" ht="12.75">
      <c r="A33" s="42">
        <v>28</v>
      </c>
      <c r="B33" s="49" t="s">
        <v>26</v>
      </c>
      <c r="C33" s="36">
        <f t="shared" si="0"/>
        <v>13015633</v>
      </c>
      <c r="D33" s="19">
        <v>236220</v>
      </c>
      <c r="E33" s="20"/>
      <c r="F33" s="20"/>
      <c r="G33" s="20"/>
      <c r="H33" s="20">
        <v>1161417</v>
      </c>
      <c r="I33" s="20"/>
      <c r="J33" s="20"/>
      <c r="K33" s="20"/>
      <c r="L33" s="20">
        <v>787402</v>
      </c>
      <c r="M33" s="20">
        <v>9005735</v>
      </c>
      <c r="N33" s="20">
        <v>1824859</v>
      </c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2.75">
      <c r="A34" s="42">
        <v>29</v>
      </c>
      <c r="B34" s="49" t="s">
        <v>27</v>
      </c>
      <c r="C34" s="36">
        <f t="shared" si="0"/>
        <v>0</v>
      </c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2.75">
      <c r="A35" s="42">
        <v>30</v>
      </c>
      <c r="B35" s="49" t="s">
        <v>28</v>
      </c>
      <c r="C35" s="36">
        <f t="shared" si="0"/>
        <v>0</v>
      </c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22.5">
      <c r="A36" s="42">
        <v>31</v>
      </c>
      <c r="B36" s="49" t="s">
        <v>130</v>
      </c>
      <c r="C36" s="36">
        <f t="shared" si="0"/>
        <v>3021510</v>
      </c>
      <c r="D36" s="19">
        <v>63780</v>
      </c>
      <c r="E36" s="19"/>
      <c r="F36" s="19"/>
      <c r="G36" s="19"/>
      <c r="H36" s="19">
        <v>313583</v>
      </c>
      <c r="I36" s="19"/>
      <c r="J36" s="19"/>
      <c r="K36" s="19"/>
      <c r="L36" s="19">
        <v>212598</v>
      </c>
      <c r="M36" s="19">
        <v>2431549</v>
      </c>
      <c r="N36" s="19"/>
      <c r="O36" s="19"/>
      <c r="P36" s="19"/>
      <c r="Q36" s="19"/>
      <c r="R36" s="19"/>
      <c r="S36" s="19"/>
      <c r="T36" s="19"/>
      <c r="U36" s="19">
        <f>(SUM(U33:U35))*0.27</f>
        <v>0</v>
      </c>
      <c r="V36" s="19"/>
      <c r="W36" s="19">
        <f>(SUM(W33:W35))*0.27</f>
        <v>0</v>
      </c>
    </row>
    <row r="37" spans="1:23" ht="12.75">
      <c r="A37" s="42">
        <v>32</v>
      </c>
      <c r="B37" s="43" t="s">
        <v>29</v>
      </c>
      <c r="C37" s="36">
        <f t="shared" si="0"/>
        <v>16037143</v>
      </c>
      <c r="D37" s="44">
        <f aca="true" t="shared" si="8" ref="D37:U37">SUM(D33:D36)</f>
        <v>300000</v>
      </c>
      <c r="E37" s="44">
        <f t="shared" si="8"/>
        <v>0</v>
      </c>
      <c r="F37" s="44">
        <f t="shared" si="8"/>
        <v>0</v>
      </c>
      <c r="G37" s="44">
        <f t="shared" si="8"/>
        <v>0</v>
      </c>
      <c r="H37" s="44">
        <f t="shared" si="8"/>
        <v>1475000</v>
      </c>
      <c r="I37" s="44">
        <f t="shared" si="8"/>
        <v>0</v>
      </c>
      <c r="J37" s="44">
        <f t="shared" si="8"/>
        <v>0</v>
      </c>
      <c r="K37" s="44">
        <f t="shared" si="8"/>
        <v>0</v>
      </c>
      <c r="L37" s="44">
        <f t="shared" si="8"/>
        <v>1000000</v>
      </c>
      <c r="M37" s="44">
        <f>SUM(M33:M36)</f>
        <v>11437284</v>
      </c>
      <c r="N37" s="44">
        <f t="shared" si="8"/>
        <v>1824859</v>
      </c>
      <c r="O37" s="44">
        <f t="shared" si="8"/>
        <v>0</v>
      </c>
      <c r="P37" s="44">
        <f t="shared" si="8"/>
        <v>0</v>
      </c>
      <c r="Q37" s="44">
        <f t="shared" si="8"/>
        <v>0</v>
      </c>
      <c r="R37" s="44">
        <f t="shared" si="8"/>
        <v>0</v>
      </c>
      <c r="S37" s="44">
        <f t="shared" si="8"/>
        <v>0</v>
      </c>
      <c r="T37" s="44">
        <f t="shared" si="8"/>
        <v>0</v>
      </c>
      <c r="U37" s="44">
        <f t="shared" si="8"/>
        <v>0</v>
      </c>
      <c r="V37" s="44">
        <f>SUM(V33:V36)</f>
        <v>0</v>
      </c>
      <c r="W37" s="44">
        <f>SUM(W33:W36)</f>
        <v>0</v>
      </c>
    </row>
    <row r="38" spans="1:23" ht="12.75">
      <c r="A38" s="42"/>
      <c r="B38" s="43" t="s">
        <v>241</v>
      </c>
      <c r="C38" s="36">
        <f t="shared" si="0"/>
        <v>1694</v>
      </c>
      <c r="D38" s="44"/>
      <c r="E38" s="44"/>
      <c r="F38" s="44"/>
      <c r="G38" s="44"/>
      <c r="H38" s="44"/>
      <c r="I38" s="44"/>
      <c r="J38" s="44"/>
      <c r="K38" s="44"/>
      <c r="L38" s="44"/>
      <c r="M38" s="44">
        <v>1694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ht="22.5">
      <c r="A39" s="42">
        <v>33</v>
      </c>
      <c r="B39" s="49" t="s">
        <v>30</v>
      </c>
      <c r="C39" s="36">
        <f t="shared" si="0"/>
        <v>72152</v>
      </c>
      <c r="D39" s="50">
        <f aca="true" t="shared" si="9" ref="D39:T39">SUM(D40:D42)</f>
        <v>0</v>
      </c>
      <c r="E39" s="22">
        <f t="shared" si="9"/>
        <v>0</v>
      </c>
      <c r="F39" s="22">
        <f t="shared" si="9"/>
        <v>0</v>
      </c>
      <c r="G39" s="22">
        <f t="shared" si="9"/>
        <v>0</v>
      </c>
      <c r="H39" s="22">
        <f t="shared" si="9"/>
        <v>0</v>
      </c>
      <c r="I39" s="22">
        <f t="shared" si="9"/>
        <v>0</v>
      </c>
      <c r="J39" s="22">
        <f t="shared" si="9"/>
        <v>0</v>
      </c>
      <c r="K39" s="22">
        <f t="shared" si="9"/>
        <v>0</v>
      </c>
      <c r="L39" s="22">
        <f t="shared" si="9"/>
        <v>0</v>
      </c>
      <c r="M39" s="22">
        <f>SUM(M40:M42)</f>
        <v>0</v>
      </c>
      <c r="N39" s="22">
        <f t="shared" si="9"/>
        <v>0</v>
      </c>
      <c r="O39" s="22">
        <f t="shared" si="9"/>
        <v>0</v>
      </c>
      <c r="P39" s="22">
        <f t="shared" si="9"/>
        <v>0</v>
      </c>
      <c r="Q39" s="22">
        <f t="shared" si="9"/>
        <v>0</v>
      </c>
      <c r="R39" s="22">
        <f t="shared" si="9"/>
        <v>0</v>
      </c>
      <c r="S39" s="22">
        <f t="shared" si="9"/>
        <v>0</v>
      </c>
      <c r="T39" s="22">
        <f t="shared" si="9"/>
        <v>0</v>
      </c>
      <c r="U39" s="22">
        <v>72152</v>
      </c>
      <c r="V39" s="22"/>
      <c r="W39" s="22">
        <f>SUM(W40:W42)</f>
        <v>0</v>
      </c>
    </row>
    <row r="40" spans="1:23" ht="12.75">
      <c r="A40" s="42">
        <v>34</v>
      </c>
      <c r="B40" s="49" t="s">
        <v>31</v>
      </c>
      <c r="C40" s="36">
        <f t="shared" si="0"/>
        <v>0</v>
      </c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2.75">
      <c r="A41" s="42">
        <v>35</v>
      </c>
      <c r="B41" s="49" t="s">
        <v>32</v>
      </c>
      <c r="C41" s="36">
        <f t="shared" si="0"/>
        <v>0</v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22.5">
      <c r="A42" s="42">
        <v>36</v>
      </c>
      <c r="B42" s="49" t="s">
        <v>33</v>
      </c>
      <c r="C42" s="36">
        <f t="shared" si="0"/>
        <v>72152</v>
      </c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>
        <v>72152</v>
      </c>
      <c r="V42" s="20"/>
      <c r="W42" s="20"/>
    </row>
    <row r="43" spans="1:23" ht="12.75">
      <c r="A43" s="42">
        <v>37</v>
      </c>
      <c r="B43" s="43" t="s">
        <v>34</v>
      </c>
      <c r="C43" s="36">
        <f t="shared" si="0"/>
        <v>72152</v>
      </c>
      <c r="D43" s="44">
        <f aca="true" t="shared" si="10" ref="D43:U43">D39</f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45">
        <f t="shared" si="10"/>
        <v>0</v>
      </c>
      <c r="I43" s="45">
        <f t="shared" si="10"/>
        <v>0</v>
      </c>
      <c r="J43" s="45">
        <f t="shared" si="10"/>
        <v>0</v>
      </c>
      <c r="K43" s="45">
        <f t="shared" si="10"/>
        <v>0</v>
      </c>
      <c r="L43" s="45">
        <f t="shared" si="10"/>
        <v>0</v>
      </c>
      <c r="M43" s="45">
        <f>M39</f>
        <v>0</v>
      </c>
      <c r="N43" s="45">
        <f t="shared" si="10"/>
        <v>0</v>
      </c>
      <c r="O43" s="45">
        <f t="shared" si="10"/>
        <v>0</v>
      </c>
      <c r="P43" s="45">
        <f t="shared" si="10"/>
        <v>0</v>
      </c>
      <c r="Q43" s="45">
        <f t="shared" si="10"/>
        <v>0</v>
      </c>
      <c r="R43" s="45">
        <f t="shared" si="10"/>
        <v>0</v>
      </c>
      <c r="S43" s="45">
        <f t="shared" si="10"/>
        <v>0</v>
      </c>
      <c r="T43" s="45">
        <f t="shared" si="10"/>
        <v>0</v>
      </c>
      <c r="U43" s="45">
        <f t="shared" si="10"/>
        <v>72152</v>
      </c>
      <c r="V43" s="45">
        <f>V39</f>
        <v>0</v>
      </c>
      <c r="W43" s="45">
        <f>W39</f>
        <v>0</v>
      </c>
    </row>
    <row r="44" spans="1:23" ht="12.75">
      <c r="A44" s="42">
        <v>38</v>
      </c>
      <c r="B44" s="52" t="s">
        <v>35</v>
      </c>
      <c r="C44" s="36">
        <f t="shared" si="0"/>
        <v>161900560</v>
      </c>
      <c r="D44" s="53">
        <f>D6+D7+D8+D17+D26+D32+D37+D38+D43</f>
        <v>21029425</v>
      </c>
      <c r="E44" s="53">
        <f aca="true" t="shared" si="11" ref="E44:W44">E6+E7+E8+E17+E26+E32+E37+E38+E43</f>
        <v>8163863</v>
      </c>
      <c r="F44" s="53">
        <f t="shared" si="11"/>
        <v>581000</v>
      </c>
      <c r="G44" s="53">
        <f t="shared" si="11"/>
        <v>3077000</v>
      </c>
      <c r="H44" s="53">
        <f t="shared" si="11"/>
        <v>10163085</v>
      </c>
      <c r="I44" s="53">
        <f t="shared" si="11"/>
        <v>6849143</v>
      </c>
      <c r="J44" s="53">
        <f t="shared" si="11"/>
        <v>12420037</v>
      </c>
      <c r="K44" s="53">
        <f t="shared" si="11"/>
        <v>6605752</v>
      </c>
      <c r="L44" s="53">
        <f t="shared" si="11"/>
        <v>29188261</v>
      </c>
      <c r="M44" s="53">
        <f t="shared" si="11"/>
        <v>45141212</v>
      </c>
      <c r="N44" s="53">
        <f t="shared" si="11"/>
        <v>5019600</v>
      </c>
      <c r="O44" s="53">
        <f t="shared" si="11"/>
        <v>1061568</v>
      </c>
      <c r="P44" s="53">
        <f t="shared" si="11"/>
        <v>2485840</v>
      </c>
      <c r="Q44" s="53">
        <f t="shared" si="11"/>
        <v>1901154</v>
      </c>
      <c r="R44" s="53">
        <f t="shared" si="11"/>
        <v>232079</v>
      </c>
      <c r="S44" s="53">
        <f t="shared" si="11"/>
        <v>1716638</v>
      </c>
      <c r="T44" s="53">
        <f t="shared" si="11"/>
        <v>4562420</v>
      </c>
      <c r="U44" s="53">
        <f t="shared" si="11"/>
        <v>778283</v>
      </c>
      <c r="V44" s="53">
        <f t="shared" si="11"/>
        <v>524200</v>
      </c>
      <c r="W44" s="53">
        <f t="shared" si="11"/>
        <v>400000</v>
      </c>
    </row>
    <row r="45" spans="1:23" ht="22.5">
      <c r="A45" s="42">
        <v>39</v>
      </c>
      <c r="B45" s="49" t="s">
        <v>36</v>
      </c>
      <c r="C45" s="36">
        <f t="shared" si="0"/>
        <v>3240702</v>
      </c>
      <c r="D45" s="19"/>
      <c r="E45" s="20">
        <v>3240702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22.5">
      <c r="A46" s="42">
        <v>40</v>
      </c>
      <c r="B46" s="49" t="s">
        <v>37</v>
      </c>
      <c r="C46" s="36">
        <f t="shared" si="0"/>
        <v>0</v>
      </c>
      <c r="D46" s="19">
        <f>'1.d'!C71</f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2.75">
      <c r="A47" s="42">
        <v>41</v>
      </c>
      <c r="B47" s="49" t="s">
        <v>38</v>
      </c>
      <c r="C47" s="36">
        <f t="shared" si="0"/>
        <v>3240702</v>
      </c>
      <c r="D47" s="50">
        <f aca="true" t="shared" si="12" ref="D47:U47">SUM(D45:D46)</f>
        <v>0</v>
      </c>
      <c r="E47" s="22">
        <f t="shared" si="12"/>
        <v>3240702</v>
      </c>
      <c r="F47" s="22">
        <f t="shared" si="12"/>
        <v>0</v>
      </c>
      <c r="G47" s="22">
        <f t="shared" si="12"/>
        <v>0</v>
      </c>
      <c r="H47" s="22">
        <f t="shared" si="12"/>
        <v>0</v>
      </c>
      <c r="I47" s="22">
        <f t="shared" si="12"/>
        <v>0</v>
      </c>
      <c r="J47" s="22">
        <f t="shared" si="12"/>
        <v>0</v>
      </c>
      <c r="K47" s="22">
        <f t="shared" si="12"/>
        <v>0</v>
      </c>
      <c r="L47" s="22">
        <f t="shared" si="12"/>
        <v>0</v>
      </c>
      <c r="M47" s="22">
        <f>SUM(M45:M46)</f>
        <v>0</v>
      </c>
      <c r="N47" s="22">
        <f t="shared" si="12"/>
        <v>0</v>
      </c>
      <c r="O47" s="22">
        <f t="shared" si="12"/>
        <v>0</v>
      </c>
      <c r="P47" s="22">
        <f t="shared" si="12"/>
        <v>0</v>
      </c>
      <c r="Q47" s="22">
        <f t="shared" si="12"/>
        <v>0</v>
      </c>
      <c r="R47" s="22">
        <f t="shared" si="12"/>
        <v>0</v>
      </c>
      <c r="S47" s="22">
        <f t="shared" si="12"/>
        <v>0</v>
      </c>
      <c r="T47" s="22">
        <f t="shared" si="12"/>
        <v>0</v>
      </c>
      <c r="U47" s="22">
        <f t="shared" si="12"/>
        <v>0</v>
      </c>
      <c r="V47" s="22">
        <f>SUM(V45:V46)</f>
        <v>0</v>
      </c>
      <c r="W47" s="22">
        <f>SUM(W45:W46)</f>
        <v>0</v>
      </c>
    </row>
    <row r="48" spans="1:23" ht="13.5" thickBot="1">
      <c r="A48" s="42">
        <v>42</v>
      </c>
      <c r="B48" s="54" t="s">
        <v>39</v>
      </c>
      <c r="C48" s="123">
        <f t="shared" si="0"/>
        <v>3240702</v>
      </c>
      <c r="D48" s="55">
        <f aca="true" t="shared" si="13" ref="D48:U48">D47</f>
        <v>0</v>
      </c>
      <c r="E48" s="56">
        <f t="shared" si="13"/>
        <v>3240702</v>
      </c>
      <c r="F48" s="56">
        <f t="shared" si="13"/>
        <v>0</v>
      </c>
      <c r="G48" s="56">
        <f t="shared" si="13"/>
        <v>0</v>
      </c>
      <c r="H48" s="56">
        <f t="shared" si="13"/>
        <v>0</v>
      </c>
      <c r="I48" s="56">
        <f t="shared" si="13"/>
        <v>0</v>
      </c>
      <c r="J48" s="56">
        <f t="shared" si="13"/>
        <v>0</v>
      </c>
      <c r="K48" s="56">
        <f t="shared" si="13"/>
        <v>0</v>
      </c>
      <c r="L48" s="56">
        <f t="shared" si="13"/>
        <v>0</v>
      </c>
      <c r="M48" s="56">
        <f>M47</f>
        <v>0</v>
      </c>
      <c r="N48" s="56">
        <f t="shared" si="13"/>
        <v>0</v>
      </c>
      <c r="O48" s="56">
        <f t="shared" si="13"/>
        <v>0</v>
      </c>
      <c r="P48" s="56">
        <f t="shared" si="13"/>
        <v>0</v>
      </c>
      <c r="Q48" s="56">
        <f t="shared" si="13"/>
        <v>0</v>
      </c>
      <c r="R48" s="56">
        <f t="shared" si="13"/>
        <v>0</v>
      </c>
      <c r="S48" s="56">
        <f t="shared" si="13"/>
        <v>0</v>
      </c>
      <c r="T48" s="56">
        <f t="shared" si="13"/>
        <v>0</v>
      </c>
      <c r="U48" s="56">
        <f t="shared" si="13"/>
        <v>0</v>
      </c>
      <c r="V48" s="56">
        <f>V47</f>
        <v>0</v>
      </c>
      <c r="W48" s="56">
        <f>W47</f>
        <v>0</v>
      </c>
    </row>
    <row r="49" spans="1:23" ht="14.25" thickBot="1" thickTop="1">
      <c r="A49" s="42">
        <v>43</v>
      </c>
      <c r="B49" s="57" t="s">
        <v>40</v>
      </c>
      <c r="C49" s="124">
        <f t="shared" si="0"/>
        <v>165141262</v>
      </c>
      <c r="D49" s="96">
        <f aca="true" t="shared" si="14" ref="D49:U49">D44+D48</f>
        <v>21029425</v>
      </c>
      <c r="E49" s="127">
        <f t="shared" si="14"/>
        <v>11404565</v>
      </c>
      <c r="F49" s="100">
        <f t="shared" si="14"/>
        <v>581000</v>
      </c>
      <c r="G49" s="100">
        <f t="shared" si="14"/>
        <v>3077000</v>
      </c>
      <c r="H49" s="100">
        <f t="shared" si="14"/>
        <v>10163085</v>
      </c>
      <c r="I49" s="100">
        <f t="shared" si="14"/>
        <v>6849143</v>
      </c>
      <c r="J49" s="100">
        <f t="shared" si="14"/>
        <v>12420037</v>
      </c>
      <c r="K49" s="100">
        <f t="shared" si="14"/>
        <v>6605752</v>
      </c>
      <c r="L49" s="100">
        <f t="shared" si="14"/>
        <v>29188261</v>
      </c>
      <c r="M49" s="100">
        <f>M44+M48</f>
        <v>45141212</v>
      </c>
      <c r="N49" s="100">
        <f t="shared" si="14"/>
        <v>5019600</v>
      </c>
      <c r="O49" s="100">
        <f t="shared" si="14"/>
        <v>1061568</v>
      </c>
      <c r="P49" s="100">
        <f t="shared" si="14"/>
        <v>2485840</v>
      </c>
      <c r="Q49" s="100">
        <f t="shared" si="14"/>
        <v>1901154</v>
      </c>
      <c r="R49" s="100">
        <f t="shared" si="14"/>
        <v>232079</v>
      </c>
      <c r="S49" s="100">
        <f t="shared" si="14"/>
        <v>1716638</v>
      </c>
      <c r="T49" s="100">
        <f t="shared" si="14"/>
        <v>4562420</v>
      </c>
      <c r="U49" s="121">
        <f t="shared" si="14"/>
        <v>778283</v>
      </c>
      <c r="V49" s="121">
        <f>V44+V48</f>
        <v>524200</v>
      </c>
      <c r="W49" s="121">
        <f>W44+W48</f>
        <v>400000</v>
      </c>
    </row>
    <row r="50" ht="13.5" thickTop="1">
      <c r="C50" s="58">
        <f>C49-'1.d'!C74</f>
        <v>-2816643</v>
      </c>
    </row>
  </sheetData>
  <sheetProtection/>
  <printOptions/>
  <pageMargins left="0.15748031496062992" right="0.15748031496062992" top="0.3937007874015748" bottom="0.3937007874015748" header="0.5118110236220472" footer="0.5118110236220472"/>
  <pageSetup horizontalDpi="600" verticalDpi="600" orientation="portrait" scale="75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pane ySplit="5" topLeftCell="A21" activePane="bottomLeft" state="frozen"/>
      <selection pane="topLeft" activeCell="D18" sqref="D18"/>
      <selection pane="bottomLeft" activeCell="E2" sqref="E2"/>
    </sheetView>
  </sheetViews>
  <sheetFormatPr defaultColWidth="9.00390625" defaultRowHeight="12.75"/>
  <cols>
    <col min="1" max="1" width="6.50390625" style="18" customWidth="1"/>
    <col min="2" max="2" width="36.125" style="18" customWidth="1"/>
    <col min="3" max="3" width="12.125" style="18" customWidth="1"/>
    <col min="4" max="4" width="10.875" style="18" customWidth="1"/>
    <col min="5" max="5" width="9.50390625" style="18" customWidth="1"/>
    <col min="6" max="6" width="8.625" style="18" customWidth="1"/>
    <col min="7" max="7" width="8.875" style="18" customWidth="1"/>
    <col min="8" max="8" width="10.375" style="18" customWidth="1"/>
    <col min="9" max="9" width="8.625" style="18" customWidth="1"/>
    <col min="10" max="10" width="10.00390625" style="18" customWidth="1"/>
    <col min="11" max="11" width="8.625" style="18" customWidth="1"/>
    <col min="12" max="12" width="9.375" style="18" customWidth="1"/>
    <col min="13" max="13" width="9.50390625" style="18" customWidth="1"/>
    <col min="14" max="22" width="8.625" style="18" customWidth="1"/>
    <col min="23" max="23" width="9.00390625" style="18" customWidth="1"/>
    <col min="24" max="24" width="7.50390625" style="0" customWidth="1"/>
  </cols>
  <sheetData>
    <row r="1" spans="2:5" ht="12.75">
      <c r="B1" s="97" t="s">
        <v>109</v>
      </c>
      <c r="D1" s="17"/>
      <c r="E1"/>
    </row>
    <row r="2" spans="2:5" ht="18">
      <c r="B2" s="68" t="s">
        <v>143</v>
      </c>
      <c r="C2" s="33"/>
      <c r="D2" s="33"/>
      <c r="E2" s="211" t="s">
        <v>1224</v>
      </c>
    </row>
    <row r="3" spans="2:3" ht="12.75">
      <c r="B3" s="37" t="s">
        <v>103</v>
      </c>
      <c r="C3" s="18" t="s">
        <v>104</v>
      </c>
    </row>
    <row r="4" spans="1:23" s="92" customFormat="1" ht="12.75">
      <c r="A4" s="38"/>
      <c r="B4" s="3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40"/>
      <c r="V4" s="40"/>
      <c r="W4" s="40"/>
    </row>
    <row r="5" spans="1:23" ht="41.25" thickBot="1">
      <c r="A5" s="98" t="s">
        <v>0</v>
      </c>
      <c r="B5" s="99" t="s">
        <v>1</v>
      </c>
      <c r="C5" s="41" t="s">
        <v>258</v>
      </c>
      <c r="D5" s="79" t="s">
        <v>110</v>
      </c>
      <c r="E5" s="62" t="s">
        <v>233</v>
      </c>
      <c r="F5" s="79" t="s">
        <v>112</v>
      </c>
      <c r="G5" s="79" t="s">
        <v>121</v>
      </c>
      <c r="H5" s="79" t="s">
        <v>114</v>
      </c>
      <c r="I5" s="79" t="s">
        <v>122</v>
      </c>
      <c r="J5" s="79" t="s">
        <v>113</v>
      </c>
      <c r="K5" s="79" t="s">
        <v>131</v>
      </c>
      <c r="L5" s="79" t="s">
        <v>128</v>
      </c>
      <c r="M5" s="79" t="s">
        <v>169</v>
      </c>
      <c r="N5" s="62" t="s">
        <v>135</v>
      </c>
      <c r="O5" s="79" t="s">
        <v>116</v>
      </c>
      <c r="P5" s="79" t="s">
        <v>117</v>
      </c>
      <c r="Q5" s="79" t="s">
        <v>118</v>
      </c>
      <c r="R5" s="79" t="s">
        <v>132</v>
      </c>
      <c r="S5" s="79" t="s">
        <v>123</v>
      </c>
      <c r="T5" s="80" t="s">
        <v>133</v>
      </c>
      <c r="U5" s="62" t="s">
        <v>137</v>
      </c>
      <c r="V5" s="62" t="s">
        <v>142</v>
      </c>
      <c r="W5" s="120" t="s">
        <v>230</v>
      </c>
    </row>
    <row r="6" spans="1:24" ht="12.75">
      <c r="A6" s="42">
        <v>1</v>
      </c>
      <c r="B6" s="43" t="s">
        <v>2</v>
      </c>
      <c r="C6" s="35">
        <f>SUM(D6:W6)</f>
        <v>14811951</v>
      </c>
      <c r="D6" s="44">
        <v>6871287</v>
      </c>
      <c r="E6" s="45"/>
      <c r="F6" s="45"/>
      <c r="G6" s="45"/>
      <c r="H6" s="45"/>
      <c r="I6" s="45">
        <v>2583358</v>
      </c>
      <c r="J6" s="45"/>
      <c r="K6" s="45">
        <v>4066350</v>
      </c>
      <c r="L6" s="45"/>
      <c r="M6" s="45"/>
      <c r="N6" s="45">
        <v>1019456</v>
      </c>
      <c r="O6" s="45">
        <v>271500</v>
      </c>
      <c r="P6" s="45"/>
      <c r="Q6" s="45"/>
      <c r="R6" s="45"/>
      <c r="S6" s="45"/>
      <c r="T6" s="45"/>
      <c r="U6" s="45"/>
      <c r="V6" s="45"/>
      <c r="W6" s="45"/>
      <c r="X6" s="358">
        <f>C6/2e!C6*100</f>
        <v>87.33173315032052</v>
      </c>
    </row>
    <row r="7" spans="1:24" ht="24">
      <c r="A7" s="42">
        <v>2</v>
      </c>
      <c r="B7" s="43" t="s">
        <v>3</v>
      </c>
      <c r="C7" s="36">
        <f aca="true" t="shared" si="0" ref="C7:C49">SUM(D7:W7)</f>
        <v>2214226</v>
      </c>
      <c r="D7" s="44">
        <v>1233677</v>
      </c>
      <c r="E7" s="45"/>
      <c r="F7" s="45"/>
      <c r="G7" s="45"/>
      <c r="H7" s="45"/>
      <c r="I7" s="45">
        <v>444991</v>
      </c>
      <c r="J7" s="45"/>
      <c r="K7" s="45">
        <v>337562</v>
      </c>
      <c r="L7" s="45"/>
      <c r="M7" s="45"/>
      <c r="N7" s="45">
        <v>157932</v>
      </c>
      <c r="O7" s="45">
        <v>40064</v>
      </c>
      <c r="P7" s="45"/>
      <c r="Q7" s="45"/>
      <c r="R7" s="45"/>
      <c r="S7" s="45"/>
      <c r="T7" s="45"/>
      <c r="U7" s="45"/>
      <c r="V7" s="45"/>
      <c r="W7" s="45"/>
      <c r="X7" s="358">
        <f>C7/2e!C7*100</f>
        <v>82.24826113200538</v>
      </c>
    </row>
    <row r="8" spans="1:24" ht="12.75">
      <c r="A8" s="42">
        <v>3</v>
      </c>
      <c r="B8" s="46" t="s">
        <v>4</v>
      </c>
      <c r="C8" s="36">
        <f t="shared" si="0"/>
        <v>23668495</v>
      </c>
      <c r="D8" s="47">
        <v>3855738</v>
      </c>
      <c r="E8" s="48">
        <v>6673</v>
      </c>
      <c r="F8" s="48">
        <v>95718</v>
      </c>
      <c r="G8" s="48">
        <v>1605605</v>
      </c>
      <c r="H8" s="48">
        <v>7426324</v>
      </c>
      <c r="I8" s="48">
        <v>509073</v>
      </c>
      <c r="J8" s="45">
        <v>3348965</v>
      </c>
      <c r="K8" s="48">
        <v>341409</v>
      </c>
      <c r="L8" s="48">
        <v>225000</v>
      </c>
      <c r="M8" s="48">
        <v>34</v>
      </c>
      <c r="N8" s="48">
        <v>856018</v>
      </c>
      <c r="O8" s="48">
        <v>57072</v>
      </c>
      <c r="P8" s="48">
        <v>1837532</v>
      </c>
      <c r="Q8" s="45">
        <v>1191240</v>
      </c>
      <c r="R8" s="48">
        <v>178552</v>
      </c>
      <c r="S8" s="48">
        <v>909000</v>
      </c>
      <c r="T8" s="45">
        <v>131729</v>
      </c>
      <c r="U8" s="48">
        <v>456862</v>
      </c>
      <c r="V8" s="48">
        <v>484450</v>
      </c>
      <c r="W8" s="45">
        <v>151501</v>
      </c>
      <c r="X8" s="358">
        <f>C8/2e!C8*100</f>
        <v>71.62908856130561</v>
      </c>
    </row>
    <row r="9" spans="1:24" ht="12.75">
      <c r="A9" s="42">
        <v>4</v>
      </c>
      <c r="B9" s="49" t="s">
        <v>5</v>
      </c>
      <c r="C9" s="36">
        <f t="shared" si="0"/>
        <v>0</v>
      </c>
      <c r="D9" s="50">
        <f aca="true" t="shared" si="1" ref="D9:W9">D10</f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2">
        <f t="shared" si="1"/>
        <v>0</v>
      </c>
      <c r="T9" s="22">
        <f t="shared" si="1"/>
        <v>0</v>
      </c>
      <c r="U9" s="22">
        <f t="shared" si="1"/>
        <v>0</v>
      </c>
      <c r="V9" s="22"/>
      <c r="W9" s="22">
        <f t="shared" si="1"/>
        <v>0</v>
      </c>
      <c r="X9" s="358" t="e">
        <f>C9/2e!C9*100</f>
        <v>#DIV/0!</v>
      </c>
    </row>
    <row r="10" spans="1:24" ht="22.5">
      <c r="A10" s="42">
        <v>5</v>
      </c>
      <c r="B10" s="49" t="s">
        <v>6</v>
      </c>
      <c r="C10" s="36">
        <f t="shared" si="0"/>
        <v>0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358" t="e">
        <f>C10/2e!C10*100</f>
        <v>#DIV/0!</v>
      </c>
    </row>
    <row r="11" spans="1:24" ht="12.75">
      <c r="A11" s="42">
        <v>6</v>
      </c>
      <c r="B11" s="49" t="s">
        <v>7</v>
      </c>
      <c r="C11" s="36">
        <f t="shared" si="0"/>
        <v>0</v>
      </c>
      <c r="D11" s="50">
        <f aca="true" t="shared" si="2" ref="D11:W11">D12</f>
        <v>0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22">
        <f t="shared" si="2"/>
        <v>0</v>
      </c>
      <c r="R11" s="22">
        <f t="shared" si="2"/>
        <v>0</v>
      </c>
      <c r="S11" s="22">
        <f t="shared" si="2"/>
        <v>0</v>
      </c>
      <c r="T11" s="22">
        <f t="shared" si="2"/>
        <v>0</v>
      </c>
      <c r="U11" s="22">
        <f t="shared" si="2"/>
        <v>0</v>
      </c>
      <c r="V11" s="22"/>
      <c r="W11" s="22">
        <f t="shared" si="2"/>
        <v>0</v>
      </c>
      <c r="X11" s="358" t="e">
        <f>C11/2e!C11*100</f>
        <v>#DIV/0!</v>
      </c>
    </row>
    <row r="12" spans="1:24" ht="22.5" customHeight="1">
      <c r="A12" s="42">
        <v>7</v>
      </c>
      <c r="B12" s="49" t="s">
        <v>8</v>
      </c>
      <c r="C12" s="36">
        <f t="shared" si="0"/>
        <v>0</v>
      </c>
      <c r="D12" s="5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1"/>
      <c r="V12" s="22"/>
      <c r="W12" s="22"/>
      <c r="X12" s="358" t="e">
        <f>C12/2e!C12*100</f>
        <v>#DIV/0!</v>
      </c>
    </row>
    <row r="13" spans="1:24" ht="12.75">
      <c r="A13" s="42">
        <v>8</v>
      </c>
      <c r="B13" s="49" t="s">
        <v>9</v>
      </c>
      <c r="C13" s="36">
        <f t="shared" si="0"/>
        <v>624000</v>
      </c>
      <c r="D13" s="50">
        <f aca="true" t="shared" si="3" ref="D13:U13">SUM(D14:D16)</f>
        <v>0</v>
      </c>
      <c r="E13" s="22">
        <f t="shared" si="3"/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>SUM(M14:M16)</f>
        <v>0</v>
      </c>
      <c r="N13" s="22">
        <f t="shared" si="3"/>
        <v>0</v>
      </c>
      <c r="O13" s="22">
        <f t="shared" si="3"/>
        <v>0</v>
      </c>
      <c r="P13" s="22">
        <f t="shared" si="3"/>
        <v>0</v>
      </c>
      <c r="Q13" s="22">
        <f t="shared" si="3"/>
        <v>0</v>
      </c>
      <c r="R13" s="22">
        <f t="shared" si="3"/>
        <v>0</v>
      </c>
      <c r="S13" s="22">
        <f t="shared" si="3"/>
        <v>624000</v>
      </c>
      <c r="T13" s="22">
        <f t="shared" si="3"/>
        <v>0</v>
      </c>
      <c r="U13" s="22">
        <f t="shared" si="3"/>
        <v>0</v>
      </c>
      <c r="V13" s="22"/>
      <c r="W13" s="22">
        <f>SUM(W14:W16)</f>
        <v>0</v>
      </c>
      <c r="X13" s="358">
        <f>C13/2e!C13*100</f>
        <v>78</v>
      </c>
    </row>
    <row r="14" spans="1:24" ht="18" customHeight="1">
      <c r="A14" s="42">
        <v>9</v>
      </c>
      <c r="B14" s="49" t="s">
        <v>10</v>
      </c>
      <c r="C14" s="36">
        <f t="shared" si="0"/>
        <v>0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358">
        <f>C14/2e!C14*100</f>
        <v>0</v>
      </c>
    </row>
    <row r="15" spans="1:24" ht="22.5">
      <c r="A15" s="42">
        <v>10</v>
      </c>
      <c r="B15" s="49" t="s">
        <v>11</v>
      </c>
      <c r="C15" s="36">
        <f t="shared" si="0"/>
        <v>264000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>
        <v>264000</v>
      </c>
      <c r="T15" s="20"/>
      <c r="U15" s="20"/>
      <c r="V15" s="20"/>
      <c r="W15" s="20"/>
      <c r="X15" s="358">
        <f>C15/2e!C15*100</f>
        <v>37.714285714285715</v>
      </c>
    </row>
    <row r="16" spans="1:24" ht="22.5">
      <c r="A16" s="42">
        <v>11</v>
      </c>
      <c r="B16" s="49" t="s">
        <v>12</v>
      </c>
      <c r="C16" s="36">
        <f t="shared" si="0"/>
        <v>360000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>
        <v>360000</v>
      </c>
      <c r="T16" s="20"/>
      <c r="U16" s="20"/>
      <c r="V16" s="20"/>
      <c r="W16" s="20"/>
      <c r="X16" s="358" t="e">
        <f>C16/2e!C16*100</f>
        <v>#DIV/0!</v>
      </c>
    </row>
    <row r="17" spans="1:24" ht="12.75">
      <c r="A17" s="42">
        <v>12</v>
      </c>
      <c r="B17" s="43" t="s">
        <v>13</v>
      </c>
      <c r="C17" s="36">
        <f t="shared" si="0"/>
        <v>624000</v>
      </c>
      <c r="D17" s="44">
        <f aca="true" t="shared" si="4" ref="D17:T17">D9+D11+D13</f>
        <v>0</v>
      </c>
      <c r="E17" s="45">
        <f t="shared" si="4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  <c r="L17" s="45">
        <f t="shared" si="4"/>
        <v>0</v>
      </c>
      <c r="M17" s="45">
        <f>M9+M11+M13</f>
        <v>0</v>
      </c>
      <c r="N17" s="45">
        <f t="shared" si="4"/>
        <v>0</v>
      </c>
      <c r="O17" s="45">
        <f t="shared" si="4"/>
        <v>0</v>
      </c>
      <c r="P17" s="45">
        <f t="shared" si="4"/>
        <v>0</v>
      </c>
      <c r="Q17" s="45">
        <f t="shared" si="4"/>
        <v>0</v>
      </c>
      <c r="R17" s="45">
        <f t="shared" si="4"/>
        <v>0</v>
      </c>
      <c r="S17" s="45">
        <f t="shared" si="4"/>
        <v>624000</v>
      </c>
      <c r="T17" s="45">
        <f t="shared" si="4"/>
        <v>0</v>
      </c>
      <c r="U17" s="44">
        <f>U9+U11+U13+SUM(U14:U16)</f>
        <v>0</v>
      </c>
      <c r="V17" s="44">
        <f>V9+V11+V13+SUM(V14:V16)</f>
        <v>0</v>
      </c>
      <c r="W17" s="44">
        <f>W9+W11+W13+SUM(W14:W16)</f>
        <v>0</v>
      </c>
      <c r="X17" s="358">
        <f>C17/2e!C17*100</f>
        <v>78</v>
      </c>
    </row>
    <row r="18" spans="1:24" ht="12.75">
      <c r="A18" s="42">
        <v>13</v>
      </c>
      <c r="B18" s="49" t="s">
        <v>170</v>
      </c>
      <c r="C18" s="36">
        <f t="shared" si="0"/>
        <v>166575</v>
      </c>
      <c r="D18" s="19"/>
      <c r="E18" s="20">
        <v>166575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358">
        <f>C18/2e!C18*100</f>
        <v>100</v>
      </c>
    </row>
    <row r="19" spans="1:24" ht="22.5">
      <c r="A19" s="42">
        <v>14</v>
      </c>
      <c r="B19" s="49" t="s">
        <v>14</v>
      </c>
      <c r="C19" s="36">
        <f t="shared" si="0"/>
        <v>7990615</v>
      </c>
      <c r="D19" s="32">
        <f aca="true" t="shared" si="5" ref="D19:U19">SUM(D20:D23)</f>
        <v>0</v>
      </c>
      <c r="E19" s="23">
        <f t="shared" si="5"/>
        <v>7990615</v>
      </c>
      <c r="F19" s="23">
        <f t="shared" si="5"/>
        <v>0</v>
      </c>
      <c r="G19" s="23">
        <f t="shared" si="5"/>
        <v>0</v>
      </c>
      <c r="H19" s="23">
        <f t="shared" si="5"/>
        <v>0</v>
      </c>
      <c r="I19" s="23">
        <f t="shared" si="5"/>
        <v>0</v>
      </c>
      <c r="J19" s="23">
        <f t="shared" si="5"/>
        <v>0</v>
      </c>
      <c r="K19" s="23">
        <f t="shared" si="5"/>
        <v>0</v>
      </c>
      <c r="L19" s="23">
        <f t="shared" si="5"/>
        <v>0</v>
      </c>
      <c r="M19" s="23">
        <f>SUM(M20:M23)</f>
        <v>0</v>
      </c>
      <c r="N19" s="23">
        <f t="shared" si="5"/>
        <v>0</v>
      </c>
      <c r="O19" s="23">
        <f t="shared" si="5"/>
        <v>0</v>
      </c>
      <c r="P19" s="23">
        <f t="shared" si="5"/>
        <v>0</v>
      </c>
      <c r="Q19" s="23">
        <f t="shared" si="5"/>
        <v>0</v>
      </c>
      <c r="R19" s="23">
        <f t="shared" si="5"/>
        <v>0</v>
      </c>
      <c r="S19" s="23">
        <f t="shared" si="5"/>
        <v>0</v>
      </c>
      <c r="T19" s="23">
        <f t="shared" si="5"/>
        <v>0</v>
      </c>
      <c r="U19" s="23">
        <f t="shared" si="5"/>
        <v>0</v>
      </c>
      <c r="V19" s="23">
        <f>SUM(V20:V23)</f>
        <v>0</v>
      </c>
      <c r="W19" s="23">
        <f>SUM(W20:W23)</f>
        <v>0</v>
      </c>
      <c r="X19" s="358">
        <f>C19/2e!C19*100</f>
        <v>100</v>
      </c>
    </row>
    <row r="20" spans="1:24" ht="24" customHeight="1">
      <c r="A20" s="42">
        <v>15</v>
      </c>
      <c r="B20" s="49" t="s">
        <v>129</v>
      </c>
      <c r="C20" s="36">
        <f t="shared" si="0"/>
        <v>200000</v>
      </c>
      <c r="D20" s="19"/>
      <c r="E20" s="20">
        <v>200000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358">
        <f>C20/2e!C20*100</f>
        <v>100</v>
      </c>
    </row>
    <row r="21" spans="1:24" ht="16.5" customHeight="1">
      <c r="A21" s="42">
        <v>16</v>
      </c>
      <c r="B21" s="49" t="s">
        <v>15</v>
      </c>
      <c r="C21" s="36">
        <f t="shared" si="0"/>
        <v>0</v>
      </c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358" t="e">
        <f>C21/2e!C21*100</f>
        <v>#DIV/0!</v>
      </c>
    </row>
    <row r="22" spans="1:24" ht="23.25" customHeight="1">
      <c r="A22" s="42">
        <v>17</v>
      </c>
      <c r="B22" s="49" t="s">
        <v>16</v>
      </c>
      <c r="C22" s="36">
        <f t="shared" si="0"/>
        <v>1074108</v>
      </c>
      <c r="D22" s="19"/>
      <c r="E22" s="20">
        <v>1074108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358">
        <f>C22/2e!C22*100</f>
        <v>100</v>
      </c>
    </row>
    <row r="23" spans="1:24" ht="22.5">
      <c r="A23" s="42">
        <v>18</v>
      </c>
      <c r="B23" s="49" t="s">
        <v>17</v>
      </c>
      <c r="C23" s="36">
        <f t="shared" si="0"/>
        <v>6716507</v>
      </c>
      <c r="D23" s="19"/>
      <c r="E23" s="20">
        <v>6716507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51"/>
      <c r="Q23" s="20"/>
      <c r="R23" s="20">
        <v>0</v>
      </c>
      <c r="S23" s="20"/>
      <c r="T23" s="20"/>
      <c r="U23" s="20"/>
      <c r="V23" s="20"/>
      <c r="W23" s="20"/>
      <c r="X23" s="358">
        <f>C23/2e!C23*100</f>
        <v>100</v>
      </c>
    </row>
    <row r="24" spans="1:24" ht="33.75">
      <c r="A24" s="42">
        <v>19</v>
      </c>
      <c r="B24" s="49" t="s">
        <v>171</v>
      </c>
      <c r="C24" s="36">
        <f t="shared" si="0"/>
        <v>430000</v>
      </c>
      <c r="D24" s="19">
        <v>430000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358">
        <f>C24/2e!C24*100</f>
        <v>61.42857142857143</v>
      </c>
    </row>
    <row r="25" spans="1:24" ht="12.75">
      <c r="A25" s="42">
        <v>20</v>
      </c>
      <c r="B25" s="49" t="s">
        <v>18</v>
      </c>
      <c r="C25" s="36">
        <f t="shared" si="0"/>
        <v>0</v>
      </c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358">
        <f>C25/2e!C25*100</f>
        <v>0</v>
      </c>
    </row>
    <row r="26" spans="1:24" ht="12.75">
      <c r="A26" s="42">
        <v>21</v>
      </c>
      <c r="B26" s="43" t="s">
        <v>19</v>
      </c>
      <c r="C26" s="36">
        <f t="shared" si="0"/>
        <v>8587190</v>
      </c>
      <c r="D26" s="44">
        <f aca="true" t="shared" si="6" ref="D26:U26">D18+D19+D24+D25</f>
        <v>430000</v>
      </c>
      <c r="E26" s="45">
        <f t="shared" si="6"/>
        <v>8157190</v>
      </c>
      <c r="F26" s="45">
        <f t="shared" si="6"/>
        <v>0</v>
      </c>
      <c r="G26" s="45">
        <f t="shared" si="6"/>
        <v>0</v>
      </c>
      <c r="H26" s="45">
        <f t="shared" si="6"/>
        <v>0</v>
      </c>
      <c r="I26" s="45">
        <f t="shared" si="6"/>
        <v>0</v>
      </c>
      <c r="J26" s="45">
        <f t="shared" si="6"/>
        <v>0</v>
      </c>
      <c r="K26" s="45">
        <f t="shared" si="6"/>
        <v>0</v>
      </c>
      <c r="L26" s="45">
        <f t="shared" si="6"/>
        <v>0</v>
      </c>
      <c r="M26" s="45">
        <f>M18+M19+M24+M25</f>
        <v>0</v>
      </c>
      <c r="N26" s="45">
        <f t="shared" si="6"/>
        <v>0</v>
      </c>
      <c r="O26" s="45">
        <f t="shared" si="6"/>
        <v>0</v>
      </c>
      <c r="P26" s="45">
        <f t="shared" si="6"/>
        <v>0</v>
      </c>
      <c r="Q26" s="45">
        <f t="shared" si="6"/>
        <v>0</v>
      </c>
      <c r="R26" s="45">
        <f t="shared" si="6"/>
        <v>0</v>
      </c>
      <c r="S26" s="45">
        <f t="shared" si="6"/>
        <v>0</v>
      </c>
      <c r="T26" s="45">
        <f t="shared" si="6"/>
        <v>0</v>
      </c>
      <c r="U26" s="45">
        <f t="shared" si="6"/>
        <v>0</v>
      </c>
      <c r="V26" s="45">
        <f>V18+V19+V24+V25</f>
        <v>0</v>
      </c>
      <c r="W26" s="45">
        <f>W18+W19+W24+W25</f>
        <v>0</v>
      </c>
      <c r="X26" s="358">
        <f>C26/2e!C26*100</f>
        <v>16.88959607576843</v>
      </c>
    </row>
    <row r="27" spans="1:24" ht="12.75">
      <c r="A27" s="42">
        <v>22</v>
      </c>
      <c r="B27" s="49" t="s">
        <v>20</v>
      </c>
      <c r="C27" s="36">
        <f t="shared" si="0"/>
        <v>33270</v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>
        <v>33270</v>
      </c>
      <c r="P27" s="20"/>
      <c r="Q27" s="20"/>
      <c r="R27" s="20"/>
      <c r="S27" s="20"/>
      <c r="T27" s="20"/>
      <c r="U27" s="20"/>
      <c r="V27" s="20"/>
      <c r="W27" s="20"/>
      <c r="X27" s="358" t="e">
        <f>C27/2e!C27*100</f>
        <v>#DIV/0!</v>
      </c>
    </row>
    <row r="28" spans="1:24" ht="12.75">
      <c r="A28" s="42">
        <v>23</v>
      </c>
      <c r="B28" s="49" t="s">
        <v>21</v>
      </c>
      <c r="C28" s="36">
        <f t="shared" si="0"/>
        <v>4773690</v>
      </c>
      <c r="D28" s="19"/>
      <c r="E28" s="20"/>
      <c r="F28" s="20"/>
      <c r="G28" s="20"/>
      <c r="H28" s="20"/>
      <c r="I28" s="20">
        <v>740415</v>
      </c>
      <c r="J28" s="20"/>
      <c r="K28" s="20"/>
      <c r="L28" s="20"/>
      <c r="M28" s="20">
        <v>3838575</v>
      </c>
      <c r="N28" s="20"/>
      <c r="O28" s="20"/>
      <c r="P28" s="20"/>
      <c r="Q28" s="20"/>
      <c r="R28" s="20"/>
      <c r="S28" s="20"/>
      <c r="T28" s="20"/>
      <c r="U28" s="20">
        <v>194700</v>
      </c>
      <c r="V28" s="20"/>
      <c r="W28" s="20"/>
      <c r="X28" s="358">
        <f>C28/2e!C28*100</f>
        <v>24.26287456783713</v>
      </c>
    </row>
    <row r="29" spans="1:24" ht="22.5">
      <c r="A29" s="42">
        <v>24</v>
      </c>
      <c r="B29" s="49" t="s">
        <v>22</v>
      </c>
      <c r="C29" s="36">
        <f t="shared" si="0"/>
        <v>749970</v>
      </c>
      <c r="D29" s="19"/>
      <c r="E29" s="20"/>
      <c r="F29" s="20"/>
      <c r="G29" s="20"/>
      <c r="H29" s="20"/>
      <c r="I29" s="20"/>
      <c r="J29" s="20"/>
      <c r="K29" s="20"/>
      <c r="L29" s="20"/>
      <c r="M29" s="20">
        <v>749970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358">
        <f>C29/2e!C29*100</f>
        <v>100</v>
      </c>
    </row>
    <row r="30" spans="1:24" ht="22.5">
      <c r="A30" s="42">
        <v>25</v>
      </c>
      <c r="B30" s="49" t="s">
        <v>23</v>
      </c>
      <c r="C30" s="36">
        <f t="shared" si="0"/>
        <v>6609108</v>
      </c>
      <c r="D30" s="19">
        <v>594579</v>
      </c>
      <c r="E30" s="20"/>
      <c r="F30" s="20"/>
      <c r="G30" s="20">
        <v>212598</v>
      </c>
      <c r="H30" s="20"/>
      <c r="I30" s="20">
        <v>22534</v>
      </c>
      <c r="J30" s="20"/>
      <c r="K30" s="20"/>
      <c r="L30" s="20">
        <v>18500</v>
      </c>
      <c r="M30" s="20">
        <v>5398388</v>
      </c>
      <c r="N30" s="20">
        <v>198853</v>
      </c>
      <c r="O30" s="20">
        <v>144483</v>
      </c>
      <c r="P30" s="20"/>
      <c r="Q30" s="20"/>
      <c r="R30" s="20">
        <v>1637</v>
      </c>
      <c r="S30" s="20"/>
      <c r="T30" s="20"/>
      <c r="U30" s="20"/>
      <c r="V30" s="20">
        <v>14953</v>
      </c>
      <c r="W30" s="20">
        <v>2583</v>
      </c>
      <c r="X30" s="358">
        <f>C30/2e!C30*100</f>
        <v>53.9199418206074</v>
      </c>
    </row>
    <row r="31" spans="1:24" ht="22.5">
      <c r="A31" s="42">
        <v>26</v>
      </c>
      <c r="B31" s="49" t="s">
        <v>24</v>
      </c>
      <c r="C31" s="36">
        <f t="shared" si="0"/>
        <v>2991920</v>
      </c>
      <c r="D31" s="19">
        <v>38201</v>
      </c>
      <c r="E31" s="19"/>
      <c r="F31" s="19"/>
      <c r="G31" s="19">
        <v>57402</v>
      </c>
      <c r="H31" s="19"/>
      <c r="I31" s="19">
        <v>45546</v>
      </c>
      <c r="J31" s="19"/>
      <c r="K31" s="19"/>
      <c r="L31" s="19">
        <v>4995</v>
      </c>
      <c r="M31" s="19">
        <v>2695329</v>
      </c>
      <c r="N31" s="19">
        <v>53691</v>
      </c>
      <c r="O31" s="19">
        <v>39011</v>
      </c>
      <c r="P31" s="19"/>
      <c r="Q31" s="19"/>
      <c r="R31" s="19">
        <v>442</v>
      </c>
      <c r="S31" s="19"/>
      <c r="T31" s="19"/>
      <c r="U31" s="19">
        <v>52569</v>
      </c>
      <c r="V31" s="19">
        <v>4037</v>
      </c>
      <c r="W31" s="19">
        <v>697</v>
      </c>
      <c r="X31" s="358">
        <f>C31/2e!C31*100</f>
        <v>34.120945335118954</v>
      </c>
    </row>
    <row r="32" spans="1:24" ht="12.75">
      <c r="A32" s="42">
        <v>27</v>
      </c>
      <c r="B32" s="43" t="s">
        <v>25</v>
      </c>
      <c r="C32" s="36">
        <f t="shared" si="0"/>
        <v>15157958</v>
      </c>
      <c r="D32" s="44">
        <f aca="true" t="shared" si="7" ref="D32:U32">SUM(D27:D31)</f>
        <v>632780</v>
      </c>
      <c r="E32" s="45">
        <f t="shared" si="7"/>
        <v>0</v>
      </c>
      <c r="F32" s="45">
        <f t="shared" si="7"/>
        <v>0</v>
      </c>
      <c r="G32" s="45">
        <f t="shared" si="7"/>
        <v>270000</v>
      </c>
      <c r="H32" s="45">
        <f t="shared" si="7"/>
        <v>0</v>
      </c>
      <c r="I32" s="45">
        <f t="shared" si="7"/>
        <v>808495</v>
      </c>
      <c r="J32" s="45">
        <f t="shared" si="7"/>
        <v>0</v>
      </c>
      <c r="K32" s="45">
        <f t="shared" si="7"/>
        <v>0</v>
      </c>
      <c r="L32" s="45">
        <f t="shared" si="7"/>
        <v>23495</v>
      </c>
      <c r="M32" s="45">
        <f>SUM(M27:M31)</f>
        <v>12682262</v>
      </c>
      <c r="N32" s="45">
        <f t="shared" si="7"/>
        <v>252544</v>
      </c>
      <c r="O32" s="45">
        <f t="shared" si="7"/>
        <v>216764</v>
      </c>
      <c r="P32" s="45">
        <f t="shared" si="7"/>
        <v>0</v>
      </c>
      <c r="Q32" s="45">
        <f t="shared" si="7"/>
        <v>0</v>
      </c>
      <c r="R32" s="45">
        <f t="shared" si="7"/>
        <v>2079</v>
      </c>
      <c r="S32" s="45">
        <f t="shared" si="7"/>
        <v>0</v>
      </c>
      <c r="T32" s="45">
        <f t="shared" si="7"/>
        <v>0</v>
      </c>
      <c r="U32" s="45">
        <f t="shared" si="7"/>
        <v>247269</v>
      </c>
      <c r="V32" s="45">
        <f>SUM(V27:V31)</f>
        <v>18990</v>
      </c>
      <c r="W32" s="45">
        <f>SUM(W27:W31)</f>
        <v>3280</v>
      </c>
      <c r="X32" s="358">
        <f>C32/2e!C32*100</f>
        <v>36.5686611929484</v>
      </c>
    </row>
    <row r="33" spans="1:24" ht="12.75">
      <c r="A33" s="42">
        <v>28</v>
      </c>
      <c r="B33" s="49" t="s">
        <v>26</v>
      </c>
      <c r="C33" s="36">
        <f t="shared" si="0"/>
        <v>10396854</v>
      </c>
      <c r="D33" s="19"/>
      <c r="E33" s="20"/>
      <c r="F33" s="20"/>
      <c r="G33" s="20"/>
      <c r="H33" s="20"/>
      <c r="I33" s="20"/>
      <c r="J33" s="20"/>
      <c r="K33" s="20"/>
      <c r="L33" s="20"/>
      <c r="M33" s="20">
        <v>8926995</v>
      </c>
      <c r="N33" s="20">
        <v>1469859</v>
      </c>
      <c r="O33" s="20"/>
      <c r="P33" s="20"/>
      <c r="Q33" s="20"/>
      <c r="R33" s="20"/>
      <c r="S33" s="20"/>
      <c r="T33" s="20"/>
      <c r="U33" s="20"/>
      <c r="V33" s="20"/>
      <c r="W33" s="20"/>
      <c r="X33" s="358">
        <f>C33/2e!C33*100</f>
        <v>79.8797415385022</v>
      </c>
    </row>
    <row r="34" spans="1:24" ht="12.75">
      <c r="A34" s="42">
        <v>29</v>
      </c>
      <c r="B34" s="49" t="s">
        <v>27</v>
      </c>
      <c r="C34" s="36">
        <f t="shared" si="0"/>
        <v>0</v>
      </c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58" t="e">
        <f>C34/2e!C34*100</f>
        <v>#DIV/0!</v>
      </c>
    </row>
    <row r="35" spans="1:24" ht="12.75">
      <c r="A35" s="42">
        <v>30</v>
      </c>
      <c r="B35" s="49" t="s">
        <v>28</v>
      </c>
      <c r="C35" s="36">
        <f t="shared" si="0"/>
        <v>0</v>
      </c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v>0</v>
      </c>
      <c r="S35" s="20"/>
      <c r="T35" s="20"/>
      <c r="U35" s="20"/>
      <c r="V35" s="20"/>
      <c r="W35" s="20"/>
      <c r="X35" s="358" t="e">
        <f>C35/2e!C35*100</f>
        <v>#DIV/0!</v>
      </c>
    </row>
    <row r="36" spans="1:24" ht="22.5">
      <c r="A36" s="42">
        <v>31</v>
      </c>
      <c r="B36" s="49" t="s">
        <v>130</v>
      </c>
      <c r="C36" s="36">
        <f t="shared" si="0"/>
        <v>2410289</v>
      </c>
      <c r="D36" s="19"/>
      <c r="E36" s="19"/>
      <c r="F36" s="19"/>
      <c r="G36" s="19"/>
      <c r="H36" s="19"/>
      <c r="I36" s="19"/>
      <c r="J36" s="19"/>
      <c r="K36" s="19"/>
      <c r="L36" s="19"/>
      <c r="M36" s="19">
        <v>2410289</v>
      </c>
      <c r="N36" s="19"/>
      <c r="O36" s="19"/>
      <c r="P36" s="19"/>
      <c r="Q36" s="19"/>
      <c r="R36" s="19">
        <v>0</v>
      </c>
      <c r="S36" s="19"/>
      <c r="T36" s="19"/>
      <c r="U36" s="19">
        <f>(SUM(U33:U35))*0.27</f>
        <v>0</v>
      </c>
      <c r="V36" s="19"/>
      <c r="W36" s="19">
        <f>(SUM(W33:W35))*0.27</f>
        <v>0</v>
      </c>
      <c r="X36" s="358">
        <f>C36/2e!C36*100</f>
        <v>79.77100853546737</v>
      </c>
    </row>
    <row r="37" spans="1:24" ht="12.75">
      <c r="A37" s="42">
        <v>32</v>
      </c>
      <c r="B37" s="43" t="s">
        <v>29</v>
      </c>
      <c r="C37" s="36">
        <f t="shared" si="0"/>
        <v>12807143</v>
      </c>
      <c r="D37" s="44">
        <f aca="true" t="shared" si="8" ref="D37:U37">SUM(D33:D36)</f>
        <v>0</v>
      </c>
      <c r="E37" s="44">
        <f t="shared" si="8"/>
        <v>0</v>
      </c>
      <c r="F37" s="44">
        <f t="shared" si="8"/>
        <v>0</v>
      </c>
      <c r="G37" s="44">
        <f t="shared" si="8"/>
        <v>0</v>
      </c>
      <c r="H37" s="44">
        <f t="shared" si="8"/>
        <v>0</v>
      </c>
      <c r="I37" s="44">
        <f t="shared" si="8"/>
        <v>0</v>
      </c>
      <c r="J37" s="44">
        <f t="shared" si="8"/>
        <v>0</v>
      </c>
      <c r="K37" s="44">
        <f t="shared" si="8"/>
        <v>0</v>
      </c>
      <c r="L37" s="44">
        <f t="shared" si="8"/>
        <v>0</v>
      </c>
      <c r="M37" s="44">
        <f>SUM(M33:M36)</f>
        <v>11337284</v>
      </c>
      <c r="N37" s="44">
        <f t="shared" si="8"/>
        <v>1469859</v>
      </c>
      <c r="O37" s="44">
        <f t="shared" si="8"/>
        <v>0</v>
      </c>
      <c r="P37" s="44">
        <f t="shared" si="8"/>
        <v>0</v>
      </c>
      <c r="Q37" s="44">
        <f t="shared" si="8"/>
        <v>0</v>
      </c>
      <c r="R37" s="44">
        <f t="shared" si="8"/>
        <v>0</v>
      </c>
      <c r="S37" s="44">
        <f t="shared" si="8"/>
        <v>0</v>
      </c>
      <c r="T37" s="44">
        <f t="shared" si="8"/>
        <v>0</v>
      </c>
      <c r="U37" s="44">
        <f t="shared" si="8"/>
        <v>0</v>
      </c>
      <c r="V37" s="44">
        <f>SUM(V33:V36)</f>
        <v>0</v>
      </c>
      <c r="W37" s="44">
        <f>SUM(W33:W36)</f>
        <v>0</v>
      </c>
      <c r="X37" s="358">
        <f>C37/2e!C37*100</f>
        <v>79.85925547960755</v>
      </c>
    </row>
    <row r="38" spans="1:24" ht="12.75">
      <c r="A38" s="42"/>
      <c r="B38" s="43" t="s">
        <v>241</v>
      </c>
      <c r="C38" s="36">
        <f t="shared" si="0"/>
        <v>1680</v>
      </c>
      <c r="D38" s="44"/>
      <c r="E38" s="44"/>
      <c r="F38" s="44"/>
      <c r="G38" s="44"/>
      <c r="H38" s="44"/>
      <c r="I38" s="44"/>
      <c r="J38" s="44"/>
      <c r="K38" s="44"/>
      <c r="L38" s="44"/>
      <c r="M38" s="44">
        <v>1680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358">
        <f>C38/2e!C38*100</f>
        <v>99.17355371900827</v>
      </c>
    </row>
    <row r="39" spans="1:24" ht="22.5">
      <c r="A39" s="42">
        <v>33</v>
      </c>
      <c r="B39" s="49" t="s">
        <v>30</v>
      </c>
      <c r="C39" s="36">
        <f t="shared" si="0"/>
        <v>72152</v>
      </c>
      <c r="D39" s="50">
        <f aca="true" t="shared" si="9" ref="D39:W39">SUM(D40:D42)</f>
        <v>0</v>
      </c>
      <c r="E39" s="22">
        <f t="shared" si="9"/>
        <v>0</v>
      </c>
      <c r="F39" s="22">
        <f t="shared" si="9"/>
        <v>0</v>
      </c>
      <c r="G39" s="22">
        <f t="shared" si="9"/>
        <v>0</v>
      </c>
      <c r="H39" s="22">
        <f t="shared" si="9"/>
        <v>0</v>
      </c>
      <c r="I39" s="22">
        <f t="shared" si="9"/>
        <v>0</v>
      </c>
      <c r="J39" s="22">
        <f t="shared" si="9"/>
        <v>0</v>
      </c>
      <c r="K39" s="22">
        <f t="shared" si="9"/>
        <v>0</v>
      </c>
      <c r="L39" s="22">
        <f t="shared" si="9"/>
        <v>0</v>
      </c>
      <c r="M39" s="22">
        <f>SUM(M40:M42)</f>
        <v>0</v>
      </c>
      <c r="N39" s="22">
        <f t="shared" si="9"/>
        <v>0</v>
      </c>
      <c r="O39" s="22">
        <f t="shared" si="9"/>
        <v>0</v>
      </c>
      <c r="P39" s="22">
        <f t="shared" si="9"/>
        <v>0</v>
      </c>
      <c r="Q39" s="22">
        <f t="shared" si="9"/>
        <v>0</v>
      </c>
      <c r="R39" s="22">
        <f t="shared" si="9"/>
        <v>0</v>
      </c>
      <c r="S39" s="22">
        <f t="shared" si="9"/>
        <v>0</v>
      </c>
      <c r="T39" s="22">
        <f t="shared" si="9"/>
        <v>0</v>
      </c>
      <c r="U39" s="22">
        <f t="shared" si="9"/>
        <v>72152</v>
      </c>
      <c r="V39" s="22">
        <f t="shared" si="9"/>
        <v>0</v>
      </c>
      <c r="W39" s="22">
        <f t="shared" si="9"/>
        <v>0</v>
      </c>
      <c r="X39" s="358">
        <f>C39/2e!C39*100</f>
        <v>100</v>
      </c>
    </row>
    <row r="40" spans="1:24" ht="12.75">
      <c r="A40" s="42">
        <v>34</v>
      </c>
      <c r="B40" s="49" t="s">
        <v>31</v>
      </c>
      <c r="C40" s="36">
        <f t="shared" si="0"/>
        <v>0</v>
      </c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358" t="e">
        <f>C40/2e!C40*100</f>
        <v>#DIV/0!</v>
      </c>
    </row>
    <row r="41" spans="1:24" ht="12.75">
      <c r="A41" s="42">
        <v>35</v>
      </c>
      <c r="B41" s="49" t="s">
        <v>32</v>
      </c>
      <c r="C41" s="36">
        <f t="shared" si="0"/>
        <v>0</v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358" t="e">
        <f>C41/2e!C41*100</f>
        <v>#DIV/0!</v>
      </c>
    </row>
    <row r="42" spans="1:24" ht="22.5">
      <c r="A42" s="42">
        <v>36</v>
      </c>
      <c r="B42" s="49" t="s">
        <v>33</v>
      </c>
      <c r="C42" s="36">
        <f t="shared" si="0"/>
        <v>72152</v>
      </c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30">
        <v>72152</v>
      </c>
      <c r="V42" s="20"/>
      <c r="W42" s="20"/>
      <c r="X42" s="358">
        <f>C42/2e!C42*100</f>
        <v>100</v>
      </c>
    </row>
    <row r="43" spans="1:24" ht="12.75">
      <c r="A43" s="42">
        <v>37</v>
      </c>
      <c r="B43" s="43" t="s">
        <v>34</v>
      </c>
      <c r="C43" s="36">
        <f t="shared" si="0"/>
        <v>72152</v>
      </c>
      <c r="D43" s="44">
        <f aca="true" t="shared" si="10" ref="D43:U43">D39</f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45">
        <f t="shared" si="10"/>
        <v>0</v>
      </c>
      <c r="I43" s="45">
        <f t="shared" si="10"/>
        <v>0</v>
      </c>
      <c r="J43" s="45">
        <f t="shared" si="10"/>
        <v>0</v>
      </c>
      <c r="K43" s="45">
        <f t="shared" si="10"/>
        <v>0</v>
      </c>
      <c r="L43" s="45">
        <f t="shared" si="10"/>
        <v>0</v>
      </c>
      <c r="M43" s="45">
        <f>M39</f>
        <v>0</v>
      </c>
      <c r="N43" s="45">
        <f t="shared" si="10"/>
        <v>0</v>
      </c>
      <c r="O43" s="45">
        <f t="shared" si="10"/>
        <v>0</v>
      </c>
      <c r="P43" s="45">
        <f t="shared" si="10"/>
        <v>0</v>
      </c>
      <c r="Q43" s="45">
        <f t="shared" si="10"/>
        <v>0</v>
      </c>
      <c r="R43" s="45">
        <f t="shared" si="10"/>
        <v>0</v>
      </c>
      <c r="S43" s="45">
        <f t="shared" si="10"/>
        <v>0</v>
      </c>
      <c r="T43" s="45">
        <f t="shared" si="10"/>
        <v>0</v>
      </c>
      <c r="U43" s="45">
        <f t="shared" si="10"/>
        <v>72152</v>
      </c>
      <c r="V43" s="45">
        <f>V39</f>
        <v>0</v>
      </c>
      <c r="W43" s="45">
        <f>W39</f>
        <v>0</v>
      </c>
      <c r="X43" s="358">
        <f>C43/2e!C43*100</f>
        <v>100</v>
      </c>
    </row>
    <row r="44" spans="1:24" ht="12.75">
      <c r="A44" s="42">
        <v>38</v>
      </c>
      <c r="B44" s="52" t="s">
        <v>35</v>
      </c>
      <c r="C44" s="36">
        <f t="shared" si="0"/>
        <v>77944795</v>
      </c>
      <c r="D44" s="53">
        <f>D6+D7+D8+D17+D26+D32+D37+D38+D43</f>
        <v>13023482</v>
      </c>
      <c r="E44" s="53">
        <f aca="true" t="shared" si="11" ref="E44:W44">E6+E7+E8+E17+E26+E32+E37+E38+E43</f>
        <v>8163863</v>
      </c>
      <c r="F44" s="53">
        <f t="shared" si="11"/>
        <v>95718</v>
      </c>
      <c r="G44" s="53">
        <f t="shared" si="11"/>
        <v>1875605</v>
      </c>
      <c r="H44" s="53">
        <f t="shared" si="11"/>
        <v>7426324</v>
      </c>
      <c r="I44" s="53">
        <f t="shared" si="11"/>
        <v>4345917</v>
      </c>
      <c r="J44" s="53">
        <f t="shared" si="11"/>
        <v>3348965</v>
      </c>
      <c r="K44" s="53">
        <f t="shared" si="11"/>
        <v>4745321</v>
      </c>
      <c r="L44" s="53">
        <f t="shared" si="11"/>
        <v>248495</v>
      </c>
      <c r="M44" s="53">
        <f t="shared" si="11"/>
        <v>24021260</v>
      </c>
      <c r="N44" s="53">
        <f t="shared" si="11"/>
        <v>3755809</v>
      </c>
      <c r="O44" s="53">
        <f t="shared" si="11"/>
        <v>585400</v>
      </c>
      <c r="P44" s="53">
        <f t="shared" si="11"/>
        <v>1837532</v>
      </c>
      <c r="Q44" s="53">
        <f t="shared" si="11"/>
        <v>1191240</v>
      </c>
      <c r="R44" s="53">
        <f t="shared" si="11"/>
        <v>180631</v>
      </c>
      <c r="S44" s="53">
        <f t="shared" si="11"/>
        <v>1533000</v>
      </c>
      <c r="T44" s="53">
        <f t="shared" si="11"/>
        <v>131729</v>
      </c>
      <c r="U44" s="53">
        <f t="shared" si="11"/>
        <v>776283</v>
      </c>
      <c r="V44" s="53">
        <f t="shared" si="11"/>
        <v>503440</v>
      </c>
      <c r="W44" s="53">
        <f t="shared" si="11"/>
        <v>154781</v>
      </c>
      <c r="X44" s="358">
        <f>C44/2e!C44*100</f>
        <v>48.14362285096481</v>
      </c>
    </row>
    <row r="45" spans="1:24" ht="22.5">
      <c r="A45" s="42">
        <v>39</v>
      </c>
      <c r="B45" s="49" t="s">
        <v>36</v>
      </c>
      <c r="C45" s="36">
        <f t="shared" si="0"/>
        <v>2281275</v>
      </c>
      <c r="D45" s="19"/>
      <c r="E45" s="20">
        <v>2281275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358">
        <f>C45/2e!C45*100</f>
        <v>70.3944700870367</v>
      </c>
    </row>
    <row r="46" spans="1:24" ht="22.5">
      <c r="A46" s="42">
        <v>40</v>
      </c>
      <c r="B46" s="49" t="s">
        <v>37</v>
      </c>
      <c r="C46" s="36">
        <f t="shared" si="0"/>
        <v>0</v>
      </c>
      <c r="D46" s="19">
        <f>'1.d'!C71</f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358" t="e">
        <f>C46/2e!C46*100</f>
        <v>#DIV/0!</v>
      </c>
    </row>
    <row r="47" spans="1:24" ht="12.75">
      <c r="A47" s="42">
        <v>41</v>
      </c>
      <c r="B47" s="49" t="s">
        <v>38</v>
      </c>
      <c r="C47" s="36">
        <f t="shared" si="0"/>
        <v>2281275</v>
      </c>
      <c r="D47" s="50">
        <f aca="true" t="shared" si="12" ref="D47:U47">SUM(D45:D46)</f>
        <v>0</v>
      </c>
      <c r="E47" s="22">
        <f t="shared" si="12"/>
        <v>2281275</v>
      </c>
      <c r="F47" s="22">
        <f t="shared" si="12"/>
        <v>0</v>
      </c>
      <c r="G47" s="22">
        <f t="shared" si="12"/>
        <v>0</v>
      </c>
      <c r="H47" s="22">
        <f t="shared" si="12"/>
        <v>0</v>
      </c>
      <c r="I47" s="22">
        <f t="shared" si="12"/>
        <v>0</v>
      </c>
      <c r="J47" s="22">
        <f t="shared" si="12"/>
        <v>0</v>
      </c>
      <c r="K47" s="22">
        <f t="shared" si="12"/>
        <v>0</v>
      </c>
      <c r="L47" s="22">
        <f t="shared" si="12"/>
        <v>0</v>
      </c>
      <c r="M47" s="22">
        <f>SUM(M45:M46)</f>
        <v>0</v>
      </c>
      <c r="N47" s="22">
        <f t="shared" si="12"/>
        <v>0</v>
      </c>
      <c r="O47" s="22">
        <f t="shared" si="12"/>
        <v>0</v>
      </c>
      <c r="P47" s="22">
        <f t="shared" si="12"/>
        <v>0</v>
      </c>
      <c r="Q47" s="22">
        <f t="shared" si="12"/>
        <v>0</v>
      </c>
      <c r="R47" s="22">
        <f t="shared" si="12"/>
        <v>0</v>
      </c>
      <c r="S47" s="22">
        <f t="shared" si="12"/>
        <v>0</v>
      </c>
      <c r="T47" s="22">
        <f t="shared" si="12"/>
        <v>0</v>
      </c>
      <c r="U47" s="22">
        <f t="shared" si="12"/>
        <v>0</v>
      </c>
      <c r="V47" s="22">
        <f>SUM(V45:V46)</f>
        <v>0</v>
      </c>
      <c r="W47" s="22">
        <f>SUM(W45:W46)</f>
        <v>0</v>
      </c>
      <c r="X47" s="358">
        <f>C47/2e!C47*100</f>
        <v>70.3944700870367</v>
      </c>
    </row>
    <row r="48" spans="1:24" ht="13.5" thickBot="1">
      <c r="A48" s="42">
        <v>42</v>
      </c>
      <c r="B48" s="54" t="s">
        <v>39</v>
      </c>
      <c r="C48" s="123">
        <f t="shared" si="0"/>
        <v>2281275</v>
      </c>
      <c r="D48" s="55">
        <f aca="true" t="shared" si="13" ref="D48:U48">D47</f>
        <v>0</v>
      </c>
      <c r="E48" s="56">
        <f t="shared" si="13"/>
        <v>2281275</v>
      </c>
      <c r="F48" s="56">
        <f t="shared" si="13"/>
        <v>0</v>
      </c>
      <c r="G48" s="56">
        <f t="shared" si="13"/>
        <v>0</v>
      </c>
      <c r="H48" s="56">
        <f t="shared" si="13"/>
        <v>0</v>
      </c>
      <c r="I48" s="56">
        <f t="shared" si="13"/>
        <v>0</v>
      </c>
      <c r="J48" s="56">
        <f t="shared" si="13"/>
        <v>0</v>
      </c>
      <c r="K48" s="56">
        <f t="shared" si="13"/>
        <v>0</v>
      </c>
      <c r="L48" s="56">
        <f t="shared" si="13"/>
        <v>0</v>
      </c>
      <c r="M48" s="56">
        <f>M47</f>
        <v>0</v>
      </c>
      <c r="N48" s="56">
        <f t="shared" si="13"/>
        <v>0</v>
      </c>
      <c r="O48" s="56">
        <f t="shared" si="13"/>
        <v>0</v>
      </c>
      <c r="P48" s="56">
        <f t="shared" si="13"/>
        <v>0</v>
      </c>
      <c r="Q48" s="56">
        <f t="shared" si="13"/>
        <v>0</v>
      </c>
      <c r="R48" s="56">
        <f t="shared" si="13"/>
        <v>0</v>
      </c>
      <c r="S48" s="56">
        <f t="shared" si="13"/>
        <v>0</v>
      </c>
      <c r="T48" s="56">
        <f t="shared" si="13"/>
        <v>0</v>
      </c>
      <c r="U48" s="56">
        <f t="shared" si="13"/>
        <v>0</v>
      </c>
      <c r="V48" s="56">
        <f>V47</f>
        <v>0</v>
      </c>
      <c r="W48" s="56">
        <f>W47</f>
        <v>0</v>
      </c>
      <c r="X48" s="358">
        <f>C48/2e!C48*100</f>
        <v>70.3944700870367</v>
      </c>
    </row>
    <row r="49" spans="1:24" ht="14.25" thickBot="1" thickTop="1">
      <c r="A49" s="42">
        <v>43</v>
      </c>
      <c r="B49" s="57" t="s">
        <v>40</v>
      </c>
      <c r="C49" s="124">
        <f t="shared" si="0"/>
        <v>80226070</v>
      </c>
      <c r="D49" s="96">
        <f aca="true" t="shared" si="14" ref="D49:U49">D44+D48</f>
        <v>13023482</v>
      </c>
      <c r="E49" s="127">
        <f t="shared" si="14"/>
        <v>10445138</v>
      </c>
      <c r="F49" s="100">
        <f t="shared" si="14"/>
        <v>95718</v>
      </c>
      <c r="G49" s="100">
        <f t="shared" si="14"/>
        <v>1875605</v>
      </c>
      <c r="H49" s="100">
        <f t="shared" si="14"/>
        <v>7426324</v>
      </c>
      <c r="I49" s="100">
        <f t="shared" si="14"/>
        <v>4345917</v>
      </c>
      <c r="J49" s="100">
        <f t="shared" si="14"/>
        <v>3348965</v>
      </c>
      <c r="K49" s="100">
        <f t="shared" si="14"/>
        <v>4745321</v>
      </c>
      <c r="L49" s="100">
        <f t="shared" si="14"/>
        <v>248495</v>
      </c>
      <c r="M49" s="100">
        <f>M44+M48</f>
        <v>24021260</v>
      </c>
      <c r="N49" s="100">
        <f t="shared" si="14"/>
        <v>3755809</v>
      </c>
      <c r="O49" s="100">
        <f t="shared" si="14"/>
        <v>585400</v>
      </c>
      <c r="P49" s="100">
        <f t="shared" si="14"/>
        <v>1837532</v>
      </c>
      <c r="Q49" s="100">
        <f t="shared" si="14"/>
        <v>1191240</v>
      </c>
      <c r="R49" s="100">
        <f t="shared" si="14"/>
        <v>180631</v>
      </c>
      <c r="S49" s="100">
        <f t="shared" si="14"/>
        <v>1533000</v>
      </c>
      <c r="T49" s="100">
        <f t="shared" si="14"/>
        <v>131729</v>
      </c>
      <c r="U49" s="121">
        <f t="shared" si="14"/>
        <v>776283</v>
      </c>
      <c r="V49" s="121">
        <f>V44+V48</f>
        <v>503440</v>
      </c>
      <c r="W49" s="121">
        <f>W44+W48</f>
        <v>154781</v>
      </c>
      <c r="X49" s="358">
        <f>C49/2e!C49*100</f>
        <v>48.580269418069484</v>
      </c>
    </row>
    <row r="50" ht="13.5" thickTop="1">
      <c r="C50" s="58"/>
    </row>
  </sheetData>
  <sheetProtection/>
  <printOptions/>
  <pageMargins left="0.15748031496062992" right="0.15748031496062992" top="0.3937007874015748" bottom="0.3937007874015748" header="0.5118110236220472" footer="0.5118110236220472"/>
  <pageSetup horizontalDpi="600" verticalDpi="600" orientation="landscape" scale="55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Berhida</dc:creator>
  <cp:keywords/>
  <dc:description/>
  <cp:lastModifiedBy>Ági</cp:lastModifiedBy>
  <cp:lastPrinted>2021-05-25T12:59:24Z</cp:lastPrinted>
  <dcterms:created xsi:type="dcterms:W3CDTF">2017-02-09T14:59:06Z</dcterms:created>
  <dcterms:modified xsi:type="dcterms:W3CDTF">2021-05-28T09:47:23Z</dcterms:modified>
  <cp:category/>
  <cp:version/>
  <cp:contentType/>
  <cp:contentStatus/>
</cp:coreProperties>
</file>